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S:\Molekularni_Diagnostika\MolDx VÝROBA\01 Výrobní záznamy MolDx\01 Výrobní dokumentace NGS\Ostatní\Podpůrné dokumenty\příprava\"/>
    </mc:Choice>
  </mc:AlternateContent>
  <xr:revisionPtr revIDLastSave="0" documentId="13_ncr:1_{488AB861-F470-4A03-8F14-ECA38C5DF599}" xr6:coauthVersionLast="47" xr6:coauthVersionMax="47" xr10:uidLastSave="{00000000-0000-0000-0000-000000000000}"/>
  <bookViews>
    <workbookView xWindow="-120" yWindow="-120" windowWidth="29040" windowHeight="15720" tabRatio="708" xr2:uid="{63A29F57-B99E-4338-877E-10E6536BDF81}"/>
  </bookViews>
  <sheets>
    <sheet name="Instrukce k míchání kitu" sheetId="22" r:id="rId1"/>
    <sheet name="Míchání kitů" sheetId="23" r:id="rId2"/>
    <sheet name="Vypocty" sheetId="24" state="hidden" r:id="rId3"/>
    <sheet name="Purifikace DNA poolu" sheetId="5" r:id="rId4"/>
    <sheet name="Příprava poolu" sheetId="18" r:id="rId5"/>
    <sheet name="vzorec pro ředění" sheetId="26" state="hidden" r:id="rId6"/>
    <sheet name="Příprava sekvenační kazety" sheetId="13" r:id="rId7"/>
    <sheet name="QC doporučení" sheetId="25" r:id="rId8"/>
  </sheets>
  <definedNames>
    <definedName name="_Hlk106884948" localSheetId="0">'Instrukce k míchání kitu'!$A$9</definedName>
    <definedName name="_Hlk106884948" localSheetId="6">'Příprava sekvenační kazety'!#REF!</definedName>
    <definedName name="_Hlk106884948" localSheetId="3">'Purifikace DNA poolu'!$A$9</definedName>
    <definedName name="_Hlk106884948" localSheetId="7">'QC doporučení'!#REF!</definedName>
    <definedName name="_xlnm.Print_Area" localSheetId="0">'Instrukce k míchání kitu'!$A$1:$I$36</definedName>
    <definedName name="_xlnm.Print_Area" localSheetId="6">'Příprava sekvenační kazety'!$A$1:$J$116</definedName>
    <definedName name="_xlnm.Print_Area" localSheetId="3">'Purifikace DNA poolu'!$A$1:$I$37</definedName>
    <definedName name="_xlnm.Print_Area" localSheetId="7">'QC doporučení'!$A$1:$H$67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8" l="1"/>
  <c r="C16" i="18" s="1"/>
  <c r="G16" i="18" s="1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12" i="24"/>
  <c r="M12" i="24"/>
  <c r="N12" i="24"/>
  <c r="O12" i="24"/>
  <c r="M13" i="24"/>
  <c r="N13" i="24"/>
  <c r="O13" i="24"/>
  <c r="M14" i="24"/>
  <c r="N14" i="24"/>
  <c r="O14" i="24"/>
  <c r="B12" i="24"/>
  <c r="C12" i="24"/>
  <c r="D12" i="24"/>
  <c r="E12" i="24"/>
  <c r="F12" i="24"/>
  <c r="G12" i="24"/>
  <c r="H12" i="24"/>
  <c r="I12" i="24"/>
  <c r="J12" i="24"/>
  <c r="K12" i="24"/>
  <c r="L12" i="24"/>
  <c r="Q12" i="24"/>
  <c r="B13" i="24"/>
  <c r="C13" i="24"/>
  <c r="D13" i="24"/>
  <c r="E13" i="24"/>
  <c r="F13" i="24"/>
  <c r="G13" i="24"/>
  <c r="H13" i="24"/>
  <c r="I13" i="24"/>
  <c r="J13" i="24"/>
  <c r="K13" i="24"/>
  <c r="L13" i="24"/>
  <c r="Q13" i="24"/>
  <c r="B14" i="24"/>
  <c r="C14" i="24"/>
  <c r="D14" i="24"/>
  <c r="E14" i="24"/>
  <c r="F14" i="24"/>
  <c r="G14" i="24"/>
  <c r="H14" i="24"/>
  <c r="I14" i="24"/>
  <c r="J14" i="24"/>
  <c r="K14" i="24"/>
  <c r="L14" i="24"/>
  <c r="Q14" i="24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O15" i="24"/>
  <c r="Q15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O16" i="24"/>
  <c r="Q16" i="24"/>
  <c r="B17" i="24"/>
  <c r="C17" i="24"/>
  <c r="D17" i="24"/>
  <c r="E17" i="24"/>
  <c r="F17" i="24"/>
  <c r="G17" i="24"/>
  <c r="H17" i="24"/>
  <c r="I17" i="24"/>
  <c r="J17" i="24"/>
  <c r="K17" i="24"/>
  <c r="L17" i="24"/>
  <c r="M17" i="24"/>
  <c r="N17" i="24"/>
  <c r="O17" i="24"/>
  <c r="Q17" i="24"/>
  <c r="B18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O18" i="24"/>
  <c r="Q18" i="24"/>
  <c r="B19" i="24"/>
  <c r="C19" i="24"/>
  <c r="D19" i="24"/>
  <c r="E19" i="24"/>
  <c r="F19" i="24"/>
  <c r="G19" i="24"/>
  <c r="H19" i="24"/>
  <c r="I19" i="24"/>
  <c r="J19" i="24"/>
  <c r="K19" i="24"/>
  <c r="L19" i="24"/>
  <c r="M19" i="24"/>
  <c r="N19" i="24"/>
  <c r="O19" i="24"/>
  <c r="Q19" i="24"/>
  <c r="B20" i="24"/>
  <c r="C20" i="24"/>
  <c r="D20" i="24"/>
  <c r="E20" i="24"/>
  <c r="F20" i="24"/>
  <c r="G20" i="24"/>
  <c r="H20" i="24"/>
  <c r="I20" i="24"/>
  <c r="J20" i="24"/>
  <c r="K20" i="24"/>
  <c r="L20" i="24"/>
  <c r="M20" i="24"/>
  <c r="N20" i="24"/>
  <c r="O20" i="24"/>
  <c r="Q20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O21" i="24"/>
  <c r="Q21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O22" i="24"/>
  <c r="Q22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O23" i="24"/>
  <c r="Q23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O24" i="24"/>
  <c r="Q24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O25" i="24"/>
  <c r="Q25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O26" i="24"/>
  <c r="Q26" i="24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O27" i="24"/>
  <c r="Q27" i="24"/>
  <c r="B28" i="24"/>
  <c r="C28" i="24"/>
  <c r="D28" i="24"/>
  <c r="E28" i="24"/>
  <c r="F28" i="24"/>
  <c r="G28" i="24"/>
  <c r="H28" i="24"/>
  <c r="I28" i="24"/>
  <c r="J28" i="24"/>
  <c r="K28" i="24"/>
  <c r="L28" i="24"/>
  <c r="M28" i="24"/>
  <c r="N28" i="24"/>
  <c r="O28" i="24"/>
  <c r="Q28" i="24"/>
  <c r="B29" i="24"/>
  <c r="C29" i="24"/>
  <c r="D29" i="24"/>
  <c r="E29" i="24"/>
  <c r="F29" i="24"/>
  <c r="G29" i="24"/>
  <c r="H29" i="24"/>
  <c r="I29" i="24"/>
  <c r="J29" i="24"/>
  <c r="K29" i="24"/>
  <c r="L29" i="24"/>
  <c r="M29" i="24"/>
  <c r="N29" i="24"/>
  <c r="O29" i="24"/>
  <c r="Q29" i="24"/>
  <c r="B30" i="24"/>
  <c r="C30" i="24"/>
  <c r="D30" i="24"/>
  <c r="E30" i="24"/>
  <c r="F30" i="24"/>
  <c r="G30" i="24"/>
  <c r="H30" i="24"/>
  <c r="I30" i="24"/>
  <c r="J30" i="24"/>
  <c r="K30" i="24"/>
  <c r="L30" i="24"/>
  <c r="M30" i="24"/>
  <c r="N30" i="24"/>
  <c r="O30" i="24"/>
  <c r="Q30" i="24"/>
  <c r="B31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Q31" i="24"/>
  <c r="B32" i="24"/>
  <c r="C32" i="24"/>
  <c r="D32" i="24"/>
  <c r="E32" i="24"/>
  <c r="F32" i="24"/>
  <c r="G32" i="24"/>
  <c r="H32" i="24"/>
  <c r="I32" i="24"/>
  <c r="J32" i="24"/>
  <c r="K32" i="24"/>
  <c r="L32" i="24"/>
  <c r="M32" i="24"/>
  <c r="N32" i="24"/>
  <c r="O32" i="24"/>
  <c r="Q32" i="24"/>
  <c r="B33" i="24"/>
  <c r="C33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Q33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Q34" i="24"/>
  <c r="B35" i="24"/>
  <c r="C35" i="24"/>
  <c r="D35" i="24"/>
  <c r="E35" i="24"/>
  <c r="F35" i="24"/>
  <c r="G35" i="24"/>
  <c r="H35" i="24"/>
  <c r="I35" i="24"/>
  <c r="J35" i="24"/>
  <c r="K35" i="24"/>
  <c r="L35" i="24"/>
  <c r="M35" i="24"/>
  <c r="N35" i="24"/>
  <c r="O35" i="24"/>
  <c r="Q35" i="24"/>
  <c r="B36" i="24"/>
  <c r="C36" i="24"/>
  <c r="D36" i="24"/>
  <c r="E36" i="24"/>
  <c r="F36" i="24"/>
  <c r="G36" i="24"/>
  <c r="H36" i="24"/>
  <c r="I36" i="24"/>
  <c r="J36" i="24"/>
  <c r="K36" i="24"/>
  <c r="L36" i="24"/>
  <c r="M36" i="24"/>
  <c r="N36" i="24"/>
  <c r="O36" i="24"/>
  <c r="Q36" i="24"/>
  <c r="B37" i="24"/>
  <c r="C37" i="24"/>
  <c r="D37" i="24"/>
  <c r="E37" i="24"/>
  <c r="F37" i="24"/>
  <c r="G37" i="24"/>
  <c r="H37" i="24"/>
  <c r="I37" i="24"/>
  <c r="J37" i="24"/>
  <c r="K37" i="24"/>
  <c r="L37" i="24"/>
  <c r="M37" i="24"/>
  <c r="N37" i="24"/>
  <c r="O37" i="24"/>
  <c r="Q37" i="24"/>
  <c r="B38" i="24"/>
  <c r="C38" i="24"/>
  <c r="D38" i="24"/>
  <c r="E38" i="24"/>
  <c r="F38" i="24"/>
  <c r="G38" i="24"/>
  <c r="H38" i="24"/>
  <c r="I38" i="24"/>
  <c r="J38" i="24"/>
  <c r="K38" i="24"/>
  <c r="L38" i="24"/>
  <c r="M38" i="24"/>
  <c r="N38" i="24"/>
  <c r="O38" i="24"/>
  <c r="Q38" i="24"/>
  <c r="B39" i="24"/>
  <c r="C39" i="24"/>
  <c r="D39" i="24"/>
  <c r="E39" i="24"/>
  <c r="F39" i="24"/>
  <c r="G39" i="24"/>
  <c r="H39" i="24"/>
  <c r="I39" i="24"/>
  <c r="J39" i="24"/>
  <c r="K39" i="24"/>
  <c r="L39" i="24"/>
  <c r="M39" i="24"/>
  <c r="N39" i="24"/>
  <c r="O39" i="24"/>
  <c r="Q39" i="24"/>
  <c r="B40" i="24"/>
  <c r="C40" i="24"/>
  <c r="D40" i="24"/>
  <c r="E40" i="24"/>
  <c r="F40" i="24"/>
  <c r="G40" i="24"/>
  <c r="H40" i="24"/>
  <c r="I40" i="24"/>
  <c r="J40" i="24"/>
  <c r="K40" i="24"/>
  <c r="L40" i="24"/>
  <c r="M40" i="24"/>
  <c r="N40" i="24"/>
  <c r="O40" i="24"/>
  <c r="Q40" i="24"/>
  <c r="B41" i="24"/>
  <c r="C41" i="24"/>
  <c r="D41" i="24"/>
  <c r="E41" i="24"/>
  <c r="F41" i="24"/>
  <c r="G41" i="24"/>
  <c r="H41" i="24"/>
  <c r="I41" i="24"/>
  <c r="J41" i="24"/>
  <c r="K41" i="24"/>
  <c r="L41" i="24"/>
  <c r="M41" i="24"/>
  <c r="N41" i="24"/>
  <c r="O41" i="24"/>
  <c r="Q41" i="24"/>
  <c r="B42" i="24"/>
  <c r="C42" i="24"/>
  <c r="D42" i="24"/>
  <c r="E42" i="24"/>
  <c r="F42" i="24"/>
  <c r="G42" i="24"/>
  <c r="H42" i="24"/>
  <c r="I42" i="24"/>
  <c r="J42" i="24"/>
  <c r="K42" i="24"/>
  <c r="L42" i="24"/>
  <c r="M42" i="24"/>
  <c r="N42" i="24"/>
  <c r="O42" i="24"/>
  <c r="Q42" i="24"/>
  <c r="B43" i="24"/>
  <c r="C43" i="24"/>
  <c r="D43" i="24"/>
  <c r="E43" i="24"/>
  <c r="F43" i="24"/>
  <c r="G43" i="24"/>
  <c r="H43" i="24"/>
  <c r="I43" i="24"/>
  <c r="J43" i="24"/>
  <c r="K43" i="24"/>
  <c r="L43" i="24"/>
  <c r="M43" i="24"/>
  <c r="N43" i="24"/>
  <c r="O43" i="24"/>
  <c r="Q43" i="24"/>
  <c r="B44" i="24"/>
  <c r="C44" i="24"/>
  <c r="D44" i="24"/>
  <c r="E44" i="24"/>
  <c r="F44" i="24"/>
  <c r="G44" i="24"/>
  <c r="H44" i="24"/>
  <c r="I44" i="24"/>
  <c r="J44" i="24"/>
  <c r="K44" i="24"/>
  <c r="L44" i="24"/>
  <c r="M44" i="24"/>
  <c r="N44" i="24"/>
  <c r="O44" i="24"/>
  <c r="Q44" i="24"/>
  <c r="B45" i="24"/>
  <c r="C45" i="24"/>
  <c r="D45" i="24"/>
  <c r="E45" i="24"/>
  <c r="F45" i="24"/>
  <c r="G45" i="24"/>
  <c r="H45" i="24"/>
  <c r="I45" i="24"/>
  <c r="J45" i="24"/>
  <c r="K45" i="24"/>
  <c r="L45" i="24"/>
  <c r="M45" i="24"/>
  <c r="N45" i="24"/>
  <c r="O45" i="24"/>
  <c r="Q45" i="24"/>
  <c r="B46" i="24"/>
  <c r="C46" i="24"/>
  <c r="D46" i="24"/>
  <c r="E46" i="24"/>
  <c r="F46" i="24"/>
  <c r="G46" i="24"/>
  <c r="H46" i="24"/>
  <c r="I46" i="24"/>
  <c r="J46" i="24"/>
  <c r="K46" i="24"/>
  <c r="L46" i="24"/>
  <c r="M46" i="24"/>
  <c r="N46" i="24"/>
  <c r="O46" i="24"/>
  <c r="Q46" i="24"/>
  <c r="B47" i="24"/>
  <c r="C47" i="24"/>
  <c r="D47" i="24"/>
  <c r="E47" i="24"/>
  <c r="F47" i="24"/>
  <c r="G47" i="24"/>
  <c r="H47" i="24"/>
  <c r="I47" i="24"/>
  <c r="J47" i="24"/>
  <c r="K47" i="24"/>
  <c r="L47" i="24"/>
  <c r="M47" i="24"/>
  <c r="N47" i="24"/>
  <c r="O47" i="24"/>
  <c r="Q47" i="24"/>
  <c r="B48" i="24"/>
  <c r="C48" i="24"/>
  <c r="D48" i="24"/>
  <c r="E48" i="24"/>
  <c r="F48" i="24"/>
  <c r="G48" i="24"/>
  <c r="H48" i="24"/>
  <c r="I48" i="24"/>
  <c r="J48" i="24"/>
  <c r="K48" i="24"/>
  <c r="L48" i="24"/>
  <c r="M48" i="24"/>
  <c r="N48" i="24"/>
  <c r="O48" i="24"/>
  <c r="Q48" i="24"/>
  <c r="B49" i="24"/>
  <c r="C49" i="24"/>
  <c r="D49" i="24"/>
  <c r="E49" i="24"/>
  <c r="F49" i="24"/>
  <c r="G49" i="24"/>
  <c r="H49" i="24"/>
  <c r="I49" i="24"/>
  <c r="J49" i="24"/>
  <c r="K49" i="24"/>
  <c r="L49" i="24"/>
  <c r="M49" i="24"/>
  <c r="N49" i="24"/>
  <c r="O49" i="24"/>
  <c r="Q49" i="24"/>
  <c r="B50" i="24"/>
  <c r="C50" i="24"/>
  <c r="D50" i="24"/>
  <c r="E50" i="24"/>
  <c r="F50" i="24"/>
  <c r="G50" i="24"/>
  <c r="H50" i="24"/>
  <c r="I50" i="24"/>
  <c r="J50" i="24"/>
  <c r="K50" i="24"/>
  <c r="L50" i="24"/>
  <c r="M50" i="24"/>
  <c r="N50" i="24"/>
  <c r="O50" i="24"/>
  <c r="Q50" i="24"/>
  <c r="B51" i="24"/>
  <c r="C51" i="24"/>
  <c r="D51" i="24"/>
  <c r="E51" i="24"/>
  <c r="F51" i="24"/>
  <c r="G51" i="24"/>
  <c r="H51" i="24"/>
  <c r="I51" i="24"/>
  <c r="J51" i="24"/>
  <c r="K51" i="24"/>
  <c r="L51" i="24"/>
  <c r="M51" i="24"/>
  <c r="N51" i="24"/>
  <c r="O51" i="24"/>
  <c r="Q51" i="24"/>
  <c r="B52" i="24"/>
  <c r="C52" i="24"/>
  <c r="D52" i="24"/>
  <c r="E52" i="24"/>
  <c r="F52" i="24"/>
  <c r="G52" i="24"/>
  <c r="H52" i="24"/>
  <c r="I52" i="24"/>
  <c r="J52" i="24"/>
  <c r="K52" i="24"/>
  <c r="L52" i="24"/>
  <c r="M52" i="24"/>
  <c r="N52" i="24"/>
  <c r="O52" i="24"/>
  <c r="Q52" i="24"/>
  <c r="B53" i="24"/>
  <c r="C53" i="24"/>
  <c r="D53" i="24"/>
  <c r="E53" i="24"/>
  <c r="F53" i="24"/>
  <c r="G53" i="24"/>
  <c r="H53" i="24"/>
  <c r="I53" i="24"/>
  <c r="J53" i="24"/>
  <c r="K53" i="24"/>
  <c r="L53" i="24"/>
  <c r="M53" i="24"/>
  <c r="N53" i="24"/>
  <c r="O53" i="24"/>
  <c r="Q53" i="24"/>
  <c r="B54" i="24"/>
  <c r="C54" i="24"/>
  <c r="D54" i="24"/>
  <c r="E54" i="24"/>
  <c r="F54" i="24"/>
  <c r="G54" i="24"/>
  <c r="H54" i="24"/>
  <c r="I54" i="24"/>
  <c r="J54" i="24"/>
  <c r="K54" i="24"/>
  <c r="L54" i="24"/>
  <c r="M54" i="24"/>
  <c r="N54" i="24"/>
  <c r="O54" i="24"/>
  <c r="Q54" i="24"/>
  <c r="B55" i="24"/>
  <c r="C55" i="24"/>
  <c r="D55" i="24"/>
  <c r="E55" i="24"/>
  <c r="F55" i="24"/>
  <c r="G55" i="24"/>
  <c r="H55" i="24"/>
  <c r="I55" i="24"/>
  <c r="J55" i="24"/>
  <c r="K55" i="24"/>
  <c r="L55" i="24"/>
  <c r="M55" i="24"/>
  <c r="N55" i="24"/>
  <c r="O55" i="24"/>
  <c r="Q55" i="24"/>
  <c r="B56" i="24"/>
  <c r="C56" i="24"/>
  <c r="D56" i="24"/>
  <c r="E56" i="24"/>
  <c r="F56" i="24"/>
  <c r="G56" i="24"/>
  <c r="H56" i="24"/>
  <c r="I56" i="24"/>
  <c r="J56" i="24"/>
  <c r="K56" i="24"/>
  <c r="L56" i="24"/>
  <c r="M56" i="24"/>
  <c r="N56" i="24"/>
  <c r="O56" i="24"/>
  <c r="Q56" i="24"/>
  <c r="B57" i="24"/>
  <c r="C57" i="24"/>
  <c r="D57" i="24"/>
  <c r="E57" i="24"/>
  <c r="F57" i="24"/>
  <c r="G57" i="24"/>
  <c r="H57" i="24"/>
  <c r="I57" i="24"/>
  <c r="J57" i="24"/>
  <c r="K57" i="24"/>
  <c r="L57" i="24"/>
  <c r="M57" i="24"/>
  <c r="N57" i="24"/>
  <c r="O57" i="24"/>
  <c r="Q57" i="24"/>
  <c r="B58" i="24"/>
  <c r="C58" i="24"/>
  <c r="D58" i="24"/>
  <c r="E58" i="24"/>
  <c r="F58" i="24"/>
  <c r="G58" i="24"/>
  <c r="H58" i="24"/>
  <c r="I58" i="24"/>
  <c r="J58" i="24"/>
  <c r="K58" i="24"/>
  <c r="L58" i="24"/>
  <c r="M58" i="24"/>
  <c r="N58" i="24"/>
  <c r="O58" i="24"/>
  <c r="Q58" i="24"/>
  <c r="B59" i="24"/>
  <c r="C59" i="24"/>
  <c r="D59" i="24"/>
  <c r="E59" i="24"/>
  <c r="F59" i="24"/>
  <c r="G59" i="24"/>
  <c r="H59" i="24"/>
  <c r="I59" i="24"/>
  <c r="J59" i="24"/>
  <c r="K59" i="24"/>
  <c r="L59" i="24"/>
  <c r="M59" i="24"/>
  <c r="N59" i="24"/>
  <c r="O59" i="24"/>
  <c r="Q59" i="24"/>
  <c r="B60" i="24"/>
  <c r="C60" i="24"/>
  <c r="D60" i="24"/>
  <c r="E60" i="24"/>
  <c r="F60" i="24"/>
  <c r="G60" i="24"/>
  <c r="H60" i="24"/>
  <c r="I60" i="24"/>
  <c r="J60" i="24"/>
  <c r="K60" i="24"/>
  <c r="L60" i="24"/>
  <c r="M60" i="24"/>
  <c r="N60" i="24"/>
  <c r="O60" i="24"/>
  <c r="Q60" i="24"/>
  <c r="B61" i="24"/>
  <c r="C61" i="24"/>
  <c r="D61" i="24"/>
  <c r="E61" i="24"/>
  <c r="F61" i="24"/>
  <c r="G61" i="24"/>
  <c r="H61" i="24"/>
  <c r="I61" i="24"/>
  <c r="J61" i="24"/>
  <c r="K61" i="24"/>
  <c r="L61" i="24"/>
  <c r="M61" i="24"/>
  <c r="N61" i="24"/>
  <c r="O61" i="24"/>
  <c r="Q61" i="24"/>
  <c r="B62" i="24"/>
  <c r="C62" i="24"/>
  <c r="D62" i="24"/>
  <c r="E62" i="24"/>
  <c r="F62" i="24"/>
  <c r="G62" i="24"/>
  <c r="H62" i="24"/>
  <c r="I62" i="24"/>
  <c r="J62" i="24"/>
  <c r="K62" i="24"/>
  <c r="L62" i="24"/>
  <c r="M62" i="24"/>
  <c r="N62" i="24"/>
  <c r="O62" i="24"/>
  <c r="Q62" i="24"/>
  <c r="B63" i="24"/>
  <c r="C63" i="24"/>
  <c r="D63" i="24"/>
  <c r="E63" i="24"/>
  <c r="F63" i="24"/>
  <c r="G63" i="24"/>
  <c r="H63" i="24"/>
  <c r="I63" i="24"/>
  <c r="J63" i="24"/>
  <c r="K63" i="24"/>
  <c r="L63" i="24"/>
  <c r="M63" i="24"/>
  <c r="N63" i="24"/>
  <c r="O63" i="24"/>
  <c r="Q63" i="24"/>
  <c r="B64" i="24"/>
  <c r="C64" i="24"/>
  <c r="D64" i="24"/>
  <c r="E64" i="24"/>
  <c r="F64" i="24"/>
  <c r="G64" i="24"/>
  <c r="H64" i="24"/>
  <c r="I64" i="24"/>
  <c r="J64" i="24"/>
  <c r="K64" i="24"/>
  <c r="L64" i="24"/>
  <c r="M64" i="24"/>
  <c r="N64" i="24"/>
  <c r="O64" i="24"/>
  <c r="Q64" i="24"/>
  <c r="B65" i="24"/>
  <c r="C65" i="24"/>
  <c r="D65" i="24"/>
  <c r="E65" i="24"/>
  <c r="F65" i="24"/>
  <c r="G65" i="24"/>
  <c r="H65" i="24"/>
  <c r="I65" i="24"/>
  <c r="J65" i="24"/>
  <c r="K65" i="24"/>
  <c r="L65" i="24"/>
  <c r="M65" i="24"/>
  <c r="N65" i="24"/>
  <c r="O65" i="24"/>
  <c r="Q65" i="24"/>
  <c r="B66" i="24"/>
  <c r="C66" i="24"/>
  <c r="D66" i="24"/>
  <c r="E66" i="24"/>
  <c r="F66" i="24"/>
  <c r="G66" i="24"/>
  <c r="H66" i="24"/>
  <c r="I66" i="24"/>
  <c r="J66" i="24"/>
  <c r="K66" i="24"/>
  <c r="L66" i="24"/>
  <c r="M66" i="24"/>
  <c r="N66" i="24"/>
  <c r="O66" i="24"/>
  <c r="Q66" i="24"/>
  <c r="B67" i="24"/>
  <c r="C67" i="24"/>
  <c r="D67" i="24"/>
  <c r="E67" i="24"/>
  <c r="F67" i="24"/>
  <c r="G67" i="24"/>
  <c r="H67" i="24"/>
  <c r="I67" i="24"/>
  <c r="J67" i="24"/>
  <c r="K67" i="24"/>
  <c r="L67" i="24"/>
  <c r="M67" i="24"/>
  <c r="N67" i="24"/>
  <c r="O67" i="24"/>
  <c r="Q67" i="24"/>
  <c r="B68" i="24"/>
  <c r="C68" i="24"/>
  <c r="D68" i="24"/>
  <c r="E68" i="24"/>
  <c r="F68" i="24"/>
  <c r="G68" i="24"/>
  <c r="H68" i="24"/>
  <c r="I68" i="24"/>
  <c r="J68" i="24"/>
  <c r="K68" i="24"/>
  <c r="L68" i="24"/>
  <c r="M68" i="24"/>
  <c r="N68" i="24"/>
  <c r="O68" i="24"/>
  <c r="Q68" i="24"/>
  <c r="B69" i="24"/>
  <c r="C69" i="24"/>
  <c r="D69" i="24"/>
  <c r="E69" i="24"/>
  <c r="F69" i="24"/>
  <c r="G69" i="24"/>
  <c r="H69" i="24"/>
  <c r="I69" i="24"/>
  <c r="J69" i="24"/>
  <c r="K69" i="24"/>
  <c r="L69" i="24"/>
  <c r="M69" i="24"/>
  <c r="N69" i="24"/>
  <c r="O69" i="24"/>
  <c r="Q69" i="24"/>
  <c r="B70" i="24"/>
  <c r="C70" i="24"/>
  <c r="D70" i="24"/>
  <c r="E70" i="24"/>
  <c r="F70" i="24"/>
  <c r="G70" i="24"/>
  <c r="H70" i="24"/>
  <c r="I70" i="24"/>
  <c r="J70" i="24"/>
  <c r="K70" i="24"/>
  <c r="L70" i="24"/>
  <c r="M70" i="24"/>
  <c r="N70" i="24"/>
  <c r="O70" i="24"/>
  <c r="Q70" i="24"/>
  <c r="B71" i="24"/>
  <c r="C71" i="24"/>
  <c r="D71" i="24"/>
  <c r="E71" i="24"/>
  <c r="F71" i="24"/>
  <c r="G71" i="24"/>
  <c r="H71" i="24"/>
  <c r="I71" i="24"/>
  <c r="J71" i="24"/>
  <c r="K71" i="24"/>
  <c r="L71" i="24"/>
  <c r="M71" i="24"/>
  <c r="N71" i="24"/>
  <c r="O71" i="24"/>
  <c r="Q71" i="24"/>
  <c r="B72" i="24"/>
  <c r="C72" i="24"/>
  <c r="D72" i="24"/>
  <c r="E72" i="24"/>
  <c r="F72" i="24"/>
  <c r="G72" i="24"/>
  <c r="H72" i="24"/>
  <c r="I72" i="24"/>
  <c r="J72" i="24"/>
  <c r="K72" i="24"/>
  <c r="L72" i="24"/>
  <c r="M72" i="24"/>
  <c r="N72" i="24"/>
  <c r="O72" i="24"/>
  <c r="Q72" i="24"/>
  <c r="B73" i="24"/>
  <c r="C73" i="24"/>
  <c r="D73" i="24"/>
  <c r="E73" i="24"/>
  <c r="F73" i="24"/>
  <c r="G73" i="24"/>
  <c r="H73" i="24"/>
  <c r="I73" i="24"/>
  <c r="J73" i="24"/>
  <c r="K73" i="24"/>
  <c r="L73" i="24"/>
  <c r="M73" i="24"/>
  <c r="N73" i="24"/>
  <c r="O73" i="24"/>
  <c r="Q73" i="24"/>
  <c r="B74" i="24"/>
  <c r="C74" i="24"/>
  <c r="D74" i="24"/>
  <c r="E74" i="24"/>
  <c r="F74" i="24"/>
  <c r="G74" i="24"/>
  <c r="H74" i="24"/>
  <c r="I74" i="24"/>
  <c r="J74" i="24"/>
  <c r="K74" i="24"/>
  <c r="L74" i="24"/>
  <c r="M74" i="24"/>
  <c r="N74" i="24"/>
  <c r="O74" i="24"/>
  <c r="Q74" i="24"/>
  <c r="B75" i="24"/>
  <c r="C75" i="24"/>
  <c r="D75" i="24"/>
  <c r="E75" i="24"/>
  <c r="F75" i="24"/>
  <c r="G75" i="24"/>
  <c r="H75" i="24"/>
  <c r="I75" i="24"/>
  <c r="J75" i="24"/>
  <c r="K75" i="24"/>
  <c r="L75" i="24"/>
  <c r="M75" i="24"/>
  <c r="N75" i="24"/>
  <c r="O75" i="24"/>
  <c r="Q75" i="24"/>
  <c r="C4" i="24"/>
  <c r="C15" i="18"/>
  <c r="G18" i="18"/>
  <c r="G21" i="18" s="1"/>
  <c r="C35" i="18"/>
  <c r="C36" i="18" s="1"/>
  <c r="G15" i="18"/>
  <c r="C17" i="18" l="1"/>
  <c r="C19" i="18" s="1"/>
  <c r="C20" i="18" s="1"/>
  <c r="G17" i="18"/>
  <c r="C38" i="18" s="1"/>
  <c r="C40" i="18" s="1"/>
  <c r="F21" i="18"/>
  <c r="S4" i="24"/>
  <c r="C22" i="18" l="1"/>
  <c r="AC66" i="23"/>
  <c r="Y19" i="23"/>
  <c r="AG69" i="23"/>
  <c r="AG37" i="23"/>
  <c r="AD13" i="23"/>
  <c r="T29" i="23"/>
  <c r="AF55" i="23"/>
  <c r="S54" i="23"/>
  <c r="Y27" i="23"/>
  <c r="AD35" i="23"/>
  <c r="AC15" i="23"/>
  <c r="S5" i="24"/>
  <c r="U66" i="23" s="1"/>
  <c r="S67" i="23"/>
  <c r="AE42" i="23"/>
  <c r="T17" i="23"/>
  <c r="AG55" i="23"/>
  <c r="T44" i="23"/>
  <c r="Y15" i="23"/>
  <c r="S53" i="23"/>
  <c r="AC17" i="23"/>
  <c r="Z56" i="23"/>
  <c r="U64" i="23"/>
  <c r="AG65" i="23"/>
  <c r="R61" i="23"/>
  <c r="U56" i="23"/>
  <c r="Z47" i="23"/>
  <c r="AB14" i="23"/>
  <c r="X65" i="23"/>
  <c r="R40" i="23"/>
  <c r="AE52" i="23"/>
  <c r="AC70" i="23"/>
  <c r="AF23" i="23"/>
  <c r="AF33" i="23"/>
  <c r="R70" i="23"/>
  <c r="U35" i="23"/>
  <c r="AB62" i="23"/>
  <c r="X30" i="23"/>
  <c r="Y63" i="23"/>
  <c r="U33" i="23"/>
  <c r="AE67" i="23"/>
  <c r="AF21" i="23"/>
  <c r="AE30" i="23"/>
  <c r="AC57" i="23"/>
  <c r="R22" i="23"/>
  <c r="S66" i="23"/>
  <c r="R33" i="23"/>
  <c r="V18" i="23"/>
  <c r="Z62" i="23"/>
  <c r="X51" i="23"/>
  <c r="T43" i="23"/>
  <c r="X22" i="23"/>
  <c r="R42" i="23"/>
  <c r="W47" i="23"/>
  <c r="AD65" i="23"/>
  <c r="AC25" i="23"/>
  <c r="X50" i="23"/>
  <c r="AB34" i="23"/>
  <c r="S37" i="23"/>
  <c r="R52" i="23"/>
  <c r="V14" i="23"/>
  <c r="T50" i="23"/>
  <c r="AA47" i="23"/>
  <c r="AD18" i="23"/>
  <c r="AD59" i="23"/>
  <c r="Z46" i="23"/>
  <c r="V43" i="23"/>
  <c r="Z57" i="23"/>
  <c r="R21" i="23"/>
  <c r="AA71" i="23"/>
  <c r="U46" i="23"/>
  <c r="V32" i="23"/>
  <c r="X20" i="23"/>
  <c r="AC21" i="23"/>
  <c r="Y49" i="23"/>
  <c r="AB59" i="23"/>
  <c r="X36" i="23"/>
  <c r="U69" i="23"/>
  <c r="AD51" i="23"/>
  <c r="W14" i="23"/>
  <c r="W65" i="23"/>
  <c r="AE72" i="23"/>
  <c r="AF44" i="23"/>
  <c r="T62" i="23"/>
  <c r="S20" i="23"/>
  <c r="AA29" i="23"/>
  <c r="AC51" i="23"/>
  <c r="AE16" i="23"/>
  <c r="T12" i="23"/>
  <c r="X70" i="23"/>
  <c r="V58" i="23"/>
  <c r="V53" i="23"/>
  <c r="R44" i="23"/>
  <c r="U48" i="23"/>
  <c r="U45" i="23"/>
  <c r="AC36" i="23"/>
  <c r="X56" i="23"/>
  <c r="Y46" i="23"/>
  <c r="Y54" i="23"/>
  <c r="Y62" i="23"/>
  <c r="U18" i="23"/>
  <c r="V31" i="23"/>
  <c r="R18" i="23"/>
  <c r="V54" i="23"/>
  <c r="Y64" i="23"/>
  <c r="AE33" i="23"/>
  <c r="AE20" i="23"/>
  <c r="AE38" i="23"/>
  <c r="AD45" i="23"/>
  <c r="V68" i="23"/>
  <c r="Y68" i="23"/>
  <c r="AD44" i="23"/>
  <c r="AE26" i="23"/>
  <c r="U70" i="23"/>
  <c r="W20" i="23"/>
  <c r="AA70" i="23"/>
  <c r="AA74" i="23"/>
  <c r="AE66" i="23"/>
  <c r="AC73" i="23"/>
  <c r="AE23" i="23"/>
  <c r="AC53" i="23"/>
  <c r="X12" i="23"/>
  <c r="Y31" i="23"/>
  <c r="AB55" i="23"/>
  <c r="Y48" i="23"/>
  <c r="U57" i="23"/>
  <c r="S61" i="23"/>
  <c r="AC19" i="23"/>
  <c r="Z68" i="23"/>
  <c r="T61" i="23"/>
  <c r="AB22" i="23"/>
  <c r="AF39" i="23"/>
  <c r="X61" i="23"/>
  <c r="AB67" i="23"/>
  <c r="T56" i="23"/>
  <c r="AA54" i="23"/>
  <c r="AG60" i="23"/>
  <c r="AG24" i="23"/>
  <c r="AG71" i="23"/>
  <c r="AG47" i="23"/>
  <c r="U38" i="23"/>
  <c r="S72" i="23"/>
  <c r="Y60" i="23"/>
  <c r="Z12" i="23"/>
  <c r="T22" i="23"/>
  <c r="AA45" i="23"/>
  <c r="AE60" i="23"/>
  <c r="AC59" i="23"/>
  <c r="R37" i="23"/>
  <c r="Z69" i="23"/>
  <c r="AB24" i="23"/>
  <c r="AB27" i="23"/>
  <c r="W43" i="23"/>
  <c r="Z26" i="23"/>
  <c r="Y37" i="23"/>
  <c r="X49" i="23"/>
  <c r="AE18" i="23"/>
  <c r="AD58" i="23"/>
  <c r="AA37" i="23"/>
  <c r="AB57" i="23"/>
  <c r="U71" i="23"/>
  <c r="Z70" i="23"/>
  <c r="Z55" i="23"/>
  <c r="X57" i="23"/>
  <c r="Z42" i="23"/>
  <c r="X67" i="23"/>
  <c r="R56" i="23"/>
  <c r="W18" i="23"/>
  <c r="AD29" i="23"/>
  <c r="T58" i="23"/>
  <c r="T41" i="23"/>
  <c r="Z13" i="23"/>
  <c r="S28" i="23"/>
  <c r="Z34" i="23"/>
  <c r="AE71" i="23"/>
  <c r="W35" i="23"/>
  <c r="V61" i="23"/>
  <c r="Y67" i="23"/>
  <c r="Z32" i="23"/>
  <c r="AD73" i="23"/>
  <c r="AA61" i="23"/>
  <c r="X35" i="23"/>
  <c r="AC55" i="23"/>
  <c r="W73" i="23"/>
  <c r="X45" i="23"/>
  <c r="AB42" i="23"/>
  <c r="AB35" i="23"/>
  <c r="AB29" i="23"/>
  <c r="Z30" i="23"/>
  <c r="AD52" i="23"/>
  <c r="R45" i="23"/>
  <c r="S26" i="23"/>
  <c r="Y41" i="23"/>
  <c r="AE12" i="23"/>
  <c r="R53" i="23"/>
  <c r="Y50" i="23"/>
  <c r="Y65" i="23"/>
  <c r="R46" i="23"/>
  <c r="AC67" i="23"/>
  <c r="W25" i="23"/>
  <c r="R36" i="23"/>
  <c r="Y29" i="23"/>
  <c r="W36" i="23"/>
  <c r="AB50" i="23"/>
  <c r="AB26" i="23"/>
  <c r="AA67" i="23"/>
  <c r="AB63" i="23"/>
  <c r="AE61" i="23"/>
  <c r="AG59" i="23"/>
  <c r="AG35" i="23"/>
  <c r="AF25" i="23"/>
  <c r="Y57" i="23"/>
  <c r="Y12" i="23"/>
  <c r="AD33" i="23"/>
  <c r="AB21" i="23"/>
  <c r="Y33" i="23"/>
  <c r="AF20" i="23"/>
  <c r="AA18" i="23"/>
  <c r="AE17" i="23"/>
  <c r="Z64" i="23"/>
  <c r="AA15" i="23"/>
  <c r="AF65" i="23"/>
  <c r="AB20" i="23"/>
  <c r="X34" i="23"/>
  <c r="Y47" i="23"/>
  <c r="AG70" i="23"/>
  <c r="AG34" i="23"/>
  <c r="Z48" i="23"/>
  <c r="S34" i="23"/>
  <c r="AC33" i="23"/>
  <c r="AD21" i="23"/>
  <c r="AB13" i="23"/>
  <c r="V73" i="23"/>
  <c r="S49" i="23"/>
  <c r="W34" i="23"/>
  <c r="AC32" i="23"/>
  <c r="Y16" i="23"/>
  <c r="AC13" i="23"/>
  <c r="AD32" i="23"/>
  <c r="AB25" i="23"/>
  <c r="T31" i="23"/>
  <c r="Z53" i="23"/>
  <c r="W74" i="23"/>
  <c r="AB32" i="23"/>
  <c r="S12" i="23"/>
  <c r="T26" i="23"/>
  <c r="AE54" i="23"/>
  <c r="AA75" i="23"/>
  <c r="AC69" i="23"/>
  <c r="X74" i="23"/>
  <c r="AD71" i="23"/>
  <c r="AF53" i="23"/>
  <c r="R26" i="23"/>
  <c r="Y23" i="23"/>
  <c r="AB52" i="23"/>
  <c r="AA51" i="23"/>
  <c r="R57" i="23"/>
  <c r="Z33" i="23"/>
  <c r="X16" i="23"/>
  <c r="W37" i="23"/>
  <c r="U60" i="23"/>
  <c r="AB33" i="23"/>
  <c r="Y22" i="23"/>
  <c r="R31" i="23"/>
  <c r="AE41" i="23"/>
  <c r="S39" i="23"/>
  <c r="AE27" i="23"/>
  <c r="AA19" i="23"/>
  <c r="AE58" i="23"/>
  <c r="T75" i="23"/>
  <c r="AB17" i="23"/>
  <c r="X29" i="23"/>
  <c r="R68" i="23"/>
  <c r="R20" i="23"/>
  <c r="Y51" i="23"/>
  <c r="Y20" i="23"/>
  <c r="AC41" i="23"/>
  <c r="T74" i="23"/>
  <c r="T63" i="23"/>
  <c r="Y43" i="23"/>
  <c r="Z52" i="23"/>
  <c r="AF42" i="23"/>
  <c r="W48" i="23"/>
  <c r="AB69" i="23"/>
  <c r="W42" i="23"/>
  <c r="AA22" i="23"/>
  <c r="AB30" i="23"/>
  <c r="Z18" i="23"/>
  <c r="W16" i="23"/>
  <c r="T60" i="23"/>
  <c r="AC58" i="23"/>
  <c r="AB51" i="23"/>
  <c r="X15" i="23"/>
  <c r="AC35" i="23"/>
  <c r="AF30" i="23"/>
  <c r="V22" i="23"/>
  <c r="AC61" i="23"/>
  <c r="AD67" i="23"/>
  <c r="T27" i="23"/>
  <c r="AD34" i="23"/>
  <c r="AG52" i="23" l="1"/>
  <c r="V60" i="23"/>
  <c r="W60" i="23"/>
  <c r="V36" i="23"/>
  <c r="AG33" i="23"/>
  <c r="T30" i="23"/>
  <c r="AF59" i="23"/>
  <c r="T66" i="23"/>
  <c r="AA68" i="23"/>
  <c r="X32" i="23"/>
  <c r="S73" i="23"/>
  <c r="S25" i="23"/>
  <c r="X71" i="23"/>
  <c r="S51" i="23"/>
  <c r="S71" i="23"/>
  <c r="V20" i="23"/>
  <c r="AG50" i="23"/>
  <c r="W67" i="23"/>
  <c r="Y42" i="23"/>
  <c r="AA44" i="23"/>
  <c r="AA17" i="23"/>
  <c r="AG21" i="23"/>
  <c r="V37" i="23"/>
  <c r="AA49" i="23"/>
  <c r="AE22" i="23"/>
  <c r="AC42" i="23"/>
  <c r="X33" i="23"/>
  <c r="U28" i="23"/>
  <c r="T21" i="23"/>
  <c r="AG73" i="23"/>
  <c r="AD66" i="23"/>
  <c r="AF68" i="23"/>
  <c r="AF19" i="23"/>
  <c r="AE64" i="23"/>
  <c r="W17" i="23"/>
  <c r="AA64" i="23"/>
  <c r="U44" i="23"/>
  <c r="Z16" i="23"/>
  <c r="T52" i="23"/>
  <c r="X58" i="23"/>
  <c r="AC31" i="23"/>
  <c r="AA40" i="23"/>
  <c r="AG68" i="23"/>
  <c r="U31" i="23"/>
  <c r="S33" i="23"/>
  <c r="V29" i="23"/>
  <c r="AC23" i="23"/>
  <c r="AA33" i="23"/>
  <c r="R16" i="23"/>
  <c r="AC75" i="23"/>
  <c r="X28" i="23"/>
  <c r="AA46" i="23"/>
  <c r="W28" i="23"/>
  <c r="W33" i="23"/>
  <c r="AD46" i="23"/>
  <c r="Y55" i="23"/>
  <c r="AA35" i="23"/>
  <c r="AF16" i="23"/>
  <c r="X73" i="23"/>
  <c r="T28" i="23"/>
  <c r="AC18" i="23"/>
  <c r="AF57" i="23"/>
  <c r="Y52" i="23"/>
  <c r="S13" i="23"/>
  <c r="T64" i="23"/>
  <c r="U73" i="23"/>
  <c r="X26" i="23"/>
  <c r="AE51" i="23"/>
  <c r="W22" i="23"/>
  <c r="T15" i="23"/>
  <c r="AG41" i="23"/>
  <c r="AG74" i="23"/>
  <c r="U72" i="23"/>
  <c r="X59" i="23"/>
  <c r="AF40" i="23"/>
  <c r="R64" i="23"/>
  <c r="AD36" i="23"/>
  <c r="V19" i="23"/>
  <c r="AF46" i="23"/>
  <c r="T20" i="23"/>
  <c r="U20" i="23"/>
  <c r="S55" i="23"/>
  <c r="V71" i="23"/>
  <c r="Z24" i="23"/>
  <c r="AC71" i="23"/>
  <c r="R67" i="23"/>
  <c r="AG43" i="23"/>
  <c r="AD47" i="23"/>
  <c r="AB45" i="23"/>
  <c r="Z17" i="23"/>
  <c r="AG44" i="23"/>
  <c r="AD53" i="23"/>
  <c r="Z51" i="23"/>
  <c r="Z19" i="23"/>
  <c r="U36" i="23"/>
  <c r="Y58" i="23"/>
  <c r="AC29" i="23"/>
  <c r="W45" i="23"/>
  <c r="R51" i="23"/>
  <c r="AB15" i="23"/>
  <c r="AD40" i="23"/>
  <c r="X53" i="23"/>
  <c r="X48" i="23"/>
  <c r="AA21" i="23"/>
  <c r="T67" i="23"/>
  <c r="U52" i="23"/>
  <c r="Y45" i="23"/>
  <c r="AE19" i="23"/>
  <c r="U21" i="23"/>
  <c r="AD14" i="23"/>
  <c r="R27" i="23"/>
  <c r="Z27" i="23"/>
  <c r="AA56" i="23"/>
  <c r="S46" i="23"/>
  <c r="AG27" i="23"/>
  <c r="AG57" i="23"/>
  <c r="W71" i="23"/>
  <c r="AD74" i="23"/>
  <c r="V56" i="23"/>
  <c r="V17" i="23"/>
  <c r="X54" i="23"/>
  <c r="AC64" i="23"/>
  <c r="AC27" i="23"/>
  <c r="S75" i="23"/>
  <c r="Z44" i="23"/>
  <c r="AA63" i="23"/>
  <c r="AB65" i="23"/>
  <c r="AD22" i="23"/>
  <c r="AD42" i="23"/>
  <c r="R74" i="23"/>
  <c r="AE63" i="23"/>
  <c r="AF12" i="23"/>
  <c r="V70" i="23"/>
  <c r="AC24" i="23"/>
  <c r="AA59" i="23"/>
  <c r="AG14" i="23"/>
  <c r="AE40" i="23"/>
  <c r="R19" i="23"/>
  <c r="AF37" i="23"/>
  <c r="AE75" i="23"/>
  <c r="V62" i="23"/>
  <c r="AC22" i="23"/>
  <c r="AB43" i="23"/>
  <c r="T36" i="23"/>
  <c r="AG16" i="23"/>
  <c r="Z29" i="23"/>
  <c r="T73" i="23"/>
  <c r="R49" i="23"/>
  <c r="R47" i="23"/>
  <c r="AG56" i="23"/>
  <c r="AD17" i="23"/>
  <c r="U42" i="23"/>
  <c r="U50" i="23"/>
  <c r="Z14" i="23"/>
  <c r="U51" i="23"/>
  <c r="W23" i="23"/>
  <c r="W31" i="23"/>
  <c r="AE25" i="23"/>
  <c r="X14" i="23"/>
  <c r="AD20" i="23"/>
  <c r="Z22" i="23"/>
  <c r="Z72" i="23"/>
  <c r="AB61" i="23"/>
  <c r="AB49" i="23"/>
  <c r="AG28" i="23"/>
  <c r="AG61" i="23"/>
  <c r="T47" i="23"/>
  <c r="AF56" i="23"/>
  <c r="V66" i="23"/>
  <c r="AE56" i="23"/>
  <c r="Z25" i="23"/>
  <c r="AG63" i="23"/>
  <c r="Z28" i="23"/>
  <c r="R35" i="23"/>
  <c r="U54" i="23"/>
  <c r="AE62" i="23"/>
  <c r="R25" i="23"/>
  <c r="AG64" i="23"/>
  <c r="S18" i="23"/>
  <c r="AG12" i="23"/>
  <c r="Y59" i="23"/>
  <c r="U41" i="23"/>
  <c r="T37" i="23"/>
  <c r="AG13" i="23"/>
  <c r="X68" i="23"/>
  <c r="R73" i="23"/>
  <c r="Z39" i="23"/>
  <c r="R34" i="23"/>
  <c r="U27" i="23"/>
  <c r="AC50" i="23"/>
  <c r="V57" i="23"/>
  <c r="U12" i="23"/>
  <c r="AG45" i="23"/>
  <c r="V65" i="23"/>
  <c r="AA12" i="23"/>
  <c r="X46" i="23"/>
  <c r="AG49" i="23"/>
  <c r="AA20" i="23"/>
  <c r="AE13" i="23"/>
  <c r="AF72" i="23"/>
  <c r="W57" i="23"/>
  <c r="AC44" i="23"/>
  <c r="X44" i="23"/>
  <c r="R43" i="23"/>
  <c r="X62" i="23"/>
  <c r="Y73" i="23"/>
  <c r="AB73" i="23"/>
  <c r="T13" i="23"/>
  <c r="AD56" i="23"/>
  <c r="V28" i="23"/>
  <c r="AE50" i="23"/>
  <c r="AB68" i="23"/>
  <c r="AF13" i="23"/>
  <c r="S63" i="23"/>
  <c r="Z65" i="23"/>
  <c r="AG29" i="23"/>
  <c r="AG62" i="23"/>
  <c r="S48" i="23"/>
  <c r="T48" i="23"/>
  <c r="Z75" i="23"/>
  <c r="V74" i="23"/>
  <c r="AF14" i="23"/>
  <c r="AG30" i="23"/>
  <c r="U37" i="23"/>
  <c r="AF45" i="23"/>
  <c r="V35" i="23"/>
  <c r="AF26" i="23"/>
  <c r="AG31" i="23"/>
  <c r="AE57" i="23"/>
  <c r="AG42" i="23"/>
  <c r="R24" i="23"/>
  <c r="X66" i="23"/>
  <c r="Y13" i="23"/>
  <c r="S41" i="23"/>
  <c r="AE34" i="23"/>
  <c r="AD72" i="23"/>
  <c r="T46" i="23"/>
  <c r="AE69" i="23"/>
  <c r="S31" i="23"/>
  <c r="AC72" i="23"/>
  <c r="AA38" i="23"/>
  <c r="AG15" i="23"/>
  <c r="AC26" i="23"/>
  <c r="V21" i="23"/>
  <c r="AF61" i="23"/>
  <c r="Y61" i="23"/>
  <c r="AD63" i="23"/>
  <c r="AA36" i="23"/>
  <c r="T68" i="23"/>
  <c r="AG26" i="23"/>
  <c r="S22" i="23"/>
  <c r="V48" i="23"/>
  <c r="AD15" i="23"/>
  <c r="AF74" i="23"/>
  <c r="AD64" i="23"/>
  <c r="X60" i="23"/>
  <c r="AE48" i="23"/>
  <c r="S56" i="23"/>
  <c r="S58" i="23"/>
  <c r="Z45" i="23"/>
  <c r="T16" i="23"/>
  <c r="R75" i="23"/>
  <c r="AF29" i="23"/>
  <c r="AF60" i="23"/>
  <c r="W51" i="23"/>
  <c r="X47" i="23"/>
  <c r="AG32" i="23"/>
  <c r="S74" i="23"/>
  <c r="AA50" i="23"/>
  <c r="S36" i="23"/>
  <c r="AE36" i="23"/>
  <c r="X24" i="23"/>
  <c r="U14" i="23"/>
  <c r="AC30" i="23"/>
  <c r="AD68" i="23"/>
  <c r="AD54" i="23"/>
  <c r="AD70" i="23"/>
  <c r="Z35" i="23"/>
  <c r="AC49" i="23"/>
  <c r="T25" i="23"/>
  <c r="V26" i="23"/>
  <c r="Y44" i="23"/>
  <c r="AB41" i="23"/>
  <c r="AC56" i="23"/>
  <c r="U19" i="23"/>
  <c r="AG72" i="23"/>
  <c r="W70" i="23"/>
  <c r="V42" i="23"/>
  <c r="AF32" i="23"/>
  <c r="T18" i="23"/>
  <c r="T35" i="23"/>
  <c r="Z37" i="23"/>
  <c r="AG23" i="23"/>
  <c r="AD38" i="23"/>
  <c r="V46" i="23"/>
  <c r="S27" i="23"/>
  <c r="S62" i="23"/>
  <c r="Z59" i="23"/>
  <c r="S45" i="23"/>
  <c r="U53" i="23"/>
  <c r="Z67" i="23"/>
  <c r="AC14" i="23"/>
  <c r="U58" i="23"/>
  <c r="Z63" i="23"/>
  <c r="S60" i="23"/>
  <c r="AG48" i="23"/>
  <c r="X31" i="23"/>
  <c r="Y72" i="23"/>
  <c r="T34" i="23"/>
  <c r="V47" i="23"/>
  <c r="X37" i="23"/>
  <c r="AG67" i="23"/>
  <c r="AC74" i="23"/>
  <c r="AA30" i="23"/>
  <c r="W32" i="23"/>
  <c r="AB19" i="23"/>
  <c r="Z23" i="23"/>
  <c r="AG66" i="23"/>
  <c r="AC28" i="23"/>
  <c r="T49" i="23"/>
  <c r="AA52" i="23"/>
  <c r="AF31" i="23"/>
  <c r="AC54" i="23"/>
  <c r="AG17" i="23"/>
  <c r="W30" i="23"/>
  <c r="W64" i="23"/>
  <c r="W55" i="23"/>
  <c r="R55" i="23"/>
  <c r="Z21" i="23"/>
  <c r="S17" i="23"/>
  <c r="AD75" i="23"/>
  <c r="Y70" i="23"/>
  <c r="AB37" i="23"/>
  <c r="U17" i="23"/>
  <c r="T38" i="23"/>
  <c r="AA65" i="23"/>
  <c r="AE21" i="23"/>
  <c r="W27" i="23"/>
  <c r="AB70" i="23"/>
  <c r="Z20" i="23"/>
  <c r="AD23" i="23"/>
  <c r="S44" i="23"/>
  <c r="AG36" i="23"/>
  <c r="T70" i="23"/>
  <c r="W58" i="23"/>
  <c r="AB18" i="23"/>
  <c r="AA41" i="23"/>
  <c r="AB56" i="23"/>
  <c r="AE39" i="23"/>
  <c r="U22" i="23"/>
  <c r="Y40" i="23"/>
  <c r="AC12" i="23"/>
  <c r="AA25" i="23"/>
  <c r="AB23" i="23"/>
  <c r="W26" i="23"/>
  <c r="T40" i="23"/>
  <c r="U15" i="23"/>
  <c r="R29" i="23"/>
  <c r="Z50" i="23"/>
  <c r="V59" i="23"/>
  <c r="AA24" i="23"/>
  <c r="V49" i="23"/>
  <c r="AG75" i="23"/>
  <c r="AF49" i="23"/>
  <c r="AC38" i="23"/>
  <c r="AG22" i="23"/>
  <c r="R23" i="23"/>
  <c r="R66" i="23"/>
  <c r="Z71" i="23"/>
  <c r="S29" i="23"/>
  <c r="AF27" i="23"/>
  <c r="X64" i="23"/>
  <c r="AD39" i="23"/>
  <c r="AA42" i="23"/>
  <c r="AA23" i="23"/>
  <c r="Y74" i="23"/>
  <c r="S23" i="23"/>
  <c r="AC63" i="23"/>
  <c r="AD25" i="23"/>
  <c r="AF47" i="23"/>
  <c r="AG19" i="23"/>
  <c r="Z66" i="23"/>
  <c r="AF41" i="23"/>
  <c r="AD41" i="23"/>
  <c r="X63" i="23"/>
  <c r="V41" i="23"/>
  <c r="U43" i="23"/>
  <c r="W52" i="23"/>
  <c r="Z60" i="23"/>
  <c r="W63" i="23"/>
  <c r="AG38" i="23"/>
  <c r="X41" i="23"/>
  <c r="W62" i="23"/>
  <c r="T69" i="23"/>
  <c r="S24" i="23"/>
  <c r="X17" i="23"/>
  <c r="V55" i="23"/>
  <c r="AC34" i="23"/>
  <c r="Z38" i="23"/>
  <c r="X72" i="23"/>
  <c r="AA16" i="23"/>
  <c r="V23" i="23"/>
  <c r="AA28" i="23"/>
  <c r="U30" i="23"/>
  <c r="Z36" i="23"/>
  <c r="AC68" i="23"/>
  <c r="AA34" i="23"/>
  <c r="S57" i="23"/>
  <c r="AA43" i="23"/>
  <c r="X42" i="23"/>
  <c r="W49" i="23"/>
  <c r="AB72" i="23"/>
  <c r="S21" i="23"/>
  <c r="AE55" i="23"/>
  <c r="W29" i="23"/>
  <c r="AA53" i="23"/>
  <c r="V12" i="23"/>
  <c r="AD57" i="23"/>
  <c r="AD27" i="23"/>
  <c r="R12" i="23"/>
  <c r="AB60" i="23"/>
  <c r="Y17" i="23"/>
  <c r="S19" i="23"/>
  <c r="AC37" i="23"/>
  <c r="Y28" i="23"/>
  <c r="AB64" i="23"/>
  <c r="T51" i="23"/>
  <c r="T72" i="23"/>
  <c r="AD12" i="23"/>
  <c r="W66" i="23"/>
  <c r="W59" i="23"/>
  <c r="AA72" i="23"/>
  <c r="AE49" i="23"/>
  <c r="U59" i="23"/>
  <c r="X52" i="23"/>
  <c r="AE14" i="23"/>
  <c r="AA69" i="23"/>
  <c r="AF67" i="23"/>
  <c r="AF52" i="23"/>
  <c r="X27" i="23"/>
  <c r="AF28" i="23"/>
  <c r="AE47" i="23"/>
  <c r="AE24" i="23"/>
  <c r="S70" i="23"/>
  <c r="AD43" i="23"/>
  <c r="AF64" i="23"/>
  <c r="V72" i="23"/>
  <c r="AD49" i="23"/>
  <c r="AA14" i="23"/>
  <c r="R38" i="23"/>
  <c r="V33" i="23"/>
  <c r="AA62" i="23"/>
  <c r="AB36" i="23"/>
  <c r="S30" i="23"/>
  <c r="S69" i="23"/>
  <c r="AB47" i="23"/>
  <c r="R59" i="23"/>
  <c r="AB66" i="23"/>
  <c r="R28" i="23"/>
  <c r="W56" i="23"/>
  <c r="R41" i="23"/>
  <c r="Z41" i="23"/>
  <c r="AF43" i="23"/>
  <c r="V39" i="23"/>
  <c r="AD19" i="23"/>
  <c r="V15" i="23"/>
  <c r="T39" i="23"/>
  <c r="Z61" i="23"/>
  <c r="S50" i="23"/>
  <c r="AB74" i="23"/>
  <c r="S35" i="23"/>
  <c r="AF50" i="23"/>
  <c r="AF70" i="23"/>
  <c r="AD61" i="23"/>
  <c r="S52" i="23"/>
  <c r="V13" i="23"/>
  <c r="AA66" i="23"/>
  <c r="AC39" i="23"/>
  <c r="AA31" i="23"/>
  <c r="AE65" i="23"/>
  <c r="R39" i="23"/>
  <c r="AC52" i="23"/>
  <c r="S15" i="23"/>
  <c r="AD60" i="23"/>
  <c r="AF63" i="23"/>
  <c r="AE37" i="23"/>
  <c r="R60" i="23"/>
  <c r="AD62" i="23"/>
  <c r="AD48" i="23"/>
  <c r="AA26" i="23"/>
  <c r="W40" i="23"/>
  <c r="V45" i="23"/>
  <c r="AC60" i="23"/>
  <c r="AC47" i="23"/>
  <c r="AB46" i="23"/>
  <c r="AB28" i="23"/>
  <c r="X19" i="23"/>
  <c r="T45" i="23"/>
  <c r="AF22" i="23"/>
  <c r="U49" i="23"/>
  <c r="AF18" i="23"/>
  <c r="AA27" i="23"/>
  <c r="Z49" i="23"/>
  <c r="W38" i="23"/>
  <c r="U75" i="23"/>
  <c r="V50" i="23"/>
  <c r="W68" i="23"/>
  <c r="W72" i="23"/>
  <c r="Y32" i="23"/>
  <c r="V75" i="23"/>
  <c r="W44" i="23"/>
  <c r="Z15" i="23"/>
  <c r="Z58" i="23"/>
  <c r="AA55" i="23"/>
  <c r="AB53" i="23"/>
  <c r="R71" i="23"/>
  <c r="X75" i="23"/>
  <c r="W75" i="23"/>
  <c r="U62" i="23"/>
  <c r="R69" i="23"/>
  <c r="AE43" i="23"/>
  <c r="Y30" i="23"/>
  <c r="Z40" i="23"/>
  <c r="AB44" i="23"/>
  <c r="AF51" i="23"/>
  <c r="W19" i="23"/>
  <c r="AB40" i="23"/>
  <c r="AG39" i="23"/>
  <c r="X55" i="23"/>
  <c r="AE73" i="23"/>
  <c r="W15" i="23"/>
  <c r="AC48" i="23"/>
  <c r="AC46" i="23"/>
  <c r="V30" i="23"/>
  <c r="W69" i="23"/>
  <c r="AE28" i="23"/>
  <c r="X69" i="23"/>
  <c r="V52" i="23"/>
  <c r="AF35" i="23"/>
  <c r="Y25" i="23"/>
  <c r="AA57" i="23"/>
  <c r="AG54" i="23"/>
  <c r="R65" i="23"/>
  <c r="Y69" i="23"/>
  <c r="S59" i="23"/>
  <c r="AD69" i="23"/>
  <c r="AB16" i="23"/>
  <c r="Z43" i="23"/>
  <c r="AG51" i="23"/>
  <c r="AF38" i="23"/>
  <c r="AF58" i="23"/>
  <c r="AC20" i="23"/>
  <c r="U16" i="23"/>
  <c r="AF17" i="23"/>
  <c r="W39" i="23"/>
  <c r="W53" i="23"/>
  <c r="X43" i="23"/>
  <c r="AB38" i="23"/>
  <c r="U61" i="23"/>
  <c r="AB31" i="23"/>
  <c r="T33" i="23"/>
  <c r="R50" i="23"/>
  <c r="Y39" i="23"/>
  <c r="R30" i="23"/>
  <c r="AD30" i="23"/>
  <c r="AD16" i="23"/>
  <c r="T19" i="23"/>
  <c r="AE44" i="23"/>
  <c r="AC62" i="23"/>
  <c r="AB71" i="23"/>
  <c r="U65" i="23"/>
  <c r="AA39" i="23"/>
  <c r="Y53" i="23"/>
  <c r="U63" i="23"/>
  <c r="AD50" i="23"/>
  <c r="Y36" i="23"/>
  <c r="T65" i="23"/>
  <c r="S42" i="23"/>
  <c r="Y18" i="23"/>
  <c r="X40" i="23"/>
  <c r="V25" i="23"/>
  <c r="AE53" i="23"/>
  <c r="Z54" i="23"/>
  <c r="V38" i="23"/>
  <c r="AE35" i="23"/>
  <c r="U40" i="23"/>
  <c r="S32" i="23"/>
  <c r="U26" i="23"/>
  <c r="AC40" i="23"/>
  <c r="S43" i="23"/>
  <c r="V63" i="23"/>
  <c r="U39" i="23"/>
  <c r="Y21" i="23"/>
  <c r="AF69" i="23"/>
  <c r="R58" i="23"/>
  <c r="AE59" i="23"/>
  <c r="AA73" i="23"/>
  <c r="AC65" i="23"/>
  <c r="X21" i="23"/>
  <c r="S47" i="23"/>
  <c r="Y75" i="23"/>
  <c r="S65" i="23"/>
  <c r="U67" i="23"/>
  <c r="S38" i="23"/>
  <c r="AG40" i="23"/>
  <c r="V64" i="23"/>
  <c r="V67" i="23"/>
  <c r="AG18" i="23"/>
  <c r="W12" i="23"/>
  <c r="S64" i="23"/>
  <c r="V24" i="23"/>
  <c r="U55" i="23"/>
  <c r="W41" i="23"/>
  <c r="Y24" i="23"/>
  <c r="AC16" i="23"/>
  <c r="AF24" i="23"/>
  <c r="AF36" i="23"/>
  <c r="AF71" i="23"/>
  <c r="T53" i="23"/>
  <c r="U24" i="23"/>
  <c r="AF66" i="23"/>
  <c r="X39" i="23"/>
  <c r="Y71" i="23"/>
  <c r="V69" i="23"/>
  <c r="R54" i="23"/>
  <c r="T32" i="23"/>
  <c r="AB48" i="23"/>
  <c r="U68" i="23"/>
  <c r="T42" i="23"/>
  <c r="W50" i="23"/>
  <c r="AB12" i="23"/>
  <c r="Z74" i="23"/>
  <c r="X13" i="23"/>
  <c r="Y34" i="23"/>
  <c r="AA58" i="23"/>
  <c r="S14" i="23"/>
  <c r="AA60" i="23"/>
  <c r="T55" i="23"/>
  <c r="AF73" i="23"/>
  <c r="T14" i="23"/>
  <c r="AB39" i="23"/>
  <c r="Z31" i="23"/>
  <c r="V44" i="23"/>
  <c r="R63" i="23"/>
  <c r="W24" i="23"/>
  <c r="U74" i="23"/>
  <c r="W46" i="23"/>
  <c r="S68" i="23"/>
  <c r="W13" i="23"/>
  <c r="X23" i="23"/>
  <c r="X38" i="23"/>
  <c r="Y14" i="23"/>
  <c r="AG46" i="23"/>
  <c r="AA48" i="23"/>
  <c r="X25" i="23"/>
  <c r="AB75" i="23"/>
  <c r="S16" i="23"/>
  <c r="R72" i="23"/>
  <c r="AD31" i="23"/>
  <c r="Y26" i="23"/>
  <c r="R14" i="23"/>
  <c r="Y66" i="23"/>
  <c r="T59" i="23"/>
  <c r="AE29" i="23"/>
  <c r="Y35" i="23"/>
  <c r="U25" i="23"/>
  <c r="U47" i="23"/>
  <c r="V34" i="23"/>
  <c r="W61" i="23"/>
  <c r="AD28" i="23"/>
  <c r="AE31" i="23"/>
  <c r="AD24" i="23"/>
  <c r="T23" i="23"/>
  <c r="AD55" i="23"/>
  <c r="AC43" i="23"/>
  <c r="AE68" i="23"/>
  <c r="T71" i="23"/>
  <c r="AE45" i="23"/>
  <c r="AF75" i="23"/>
  <c r="AF48" i="23"/>
  <c r="AF54" i="23"/>
  <c r="U29" i="23"/>
  <c r="AG20" i="23"/>
  <c r="Y56" i="23"/>
  <c r="AF15" i="23"/>
  <c r="R17" i="23"/>
  <c r="S40" i="23"/>
  <c r="AE46" i="23"/>
  <c r="T57" i="23"/>
  <c r="T54" i="23"/>
  <c r="AE70" i="23"/>
  <c r="AB58" i="23"/>
  <c r="AD26" i="23"/>
  <c r="AG58" i="23"/>
  <c r="W54" i="23"/>
  <c r="AA13" i="23"/>
  <c r="R15" i="23"/>
  <c r="X18" i="23"/>
  <c r="V40" i="23"/>
  <c r="Y38" i="23"/>
  <c r="U32" i="23"/>
  <c r="AD37" i="23"/>
  <c r="AE32" i="23"/>
  <c r="T24" i="23"/>
  <c r="AC45" i="23"/>
  <c r="V16" i="23"/>
  <c r="Z73" i="23"/>
  <c r="AB54" i="23"/>
  <c r="R32" i="23"/>
  <c r="AF34" i="23"/>
  <c r="U13" i="23"/>
  <c r="AA32" i="23"/>
  <c r="U23" i="23"/>
  <c r="W21" i="23"/>
  <c r="V51" i="23"/>
  <c r="U34" i="23"/>
  <c r="R62" i="23"/>
  <c r="R48" i="23"/>
  <c r="V27" i="23"/>
  <c r="AE74" i="23"/>
  <c r="R13" i="23"/>
  <c r="AE15" i="23"/>
  <c r="AF62" i="23"/>
  <c r="AG53" i="23"/>
  <c r="AG2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tc={2D413108-6723-4684-8765-82233594BC0C}</author>
  </authors>
  <commentList>
    <comment ref="M11" authorId="0" shapeId="0" xr:uid="{2D413108-6723-4684-8765-82233594BC0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Pro kit Intolerance I je zrušena podmínka pro zvyšování pipetovaného objemu při překročení určité hodnoty CT - tzn. vzorec je jiný než u ostatních kitů.
...Je to proto, že ve vývoji bylo ověřeno, že ani vzorky pod deklarovaným limitem detekce nepřekračují tyto hodnoty CT (jaké mají určené ostatní kity) a pro získání dostatečného množství kvalitních dat u takových vzorků nebylo nutné jejich pipetovaný objem navyšovat.</t>
      </text>
    </comment>
  </commentList>
</comments>
</file>

<file path=xl/sharedStrings.xml><?xml version="1.0" encoding="utf-8"?>
<sst xmlns="http://schemas.openxmlformats.org/spreadsheetml/2006/main" count="669" uniqueCount="288">
  <si>
    <t>Míchání fastGEN kitů</t>
  </si>
  <si>
    <t>Poměr kitů</t>
  </si>
  <si>
    <t>Násobek objemu</t>
  </si>
  <si>
    <t>Solid</t>
  </si>
  <si>
    <t>PIK3CA</t>
  </si>
  <si>
    <t>Celkový objem poolu</t>
  </si>
  <si>
    <t>µl</t>
  </si>
  <si>
    <t>Lung</t>
  </si>
  <si>
    <t>TP53</t>
  </si>
  <si>
    <t>Brain</t>
  </si>
  <si>
    <t>POLE/CTNNB1</t>
  </si>
  <si>
    <t>Pipetujte µl</t>
  </si>
  <si>
    <t>Vzorek</t>
  </si>
  <si>
    <t>PIK3CA
mix A</t>
  </si>
  <si>
    <t>PIK3CA
mix B</t>
  </si>
  <si>
    <t>POLE/
CTNNB1</t>
  </si>
  <si>
    <t>TP53
mix A</t>
  </si>
  <si>
    <t>TP53
mix B</t>
  </si>
  <si>
    <t>Purifikace DNA poolu souprav fastGEN</t>
  </si>
  <si>
    <t xml:space="preserve">Tento protokol se doporučuje pro purifikaci DNA poolu. </t>
  </si>
  <si>
    <t>PURIFIKACE DNA POOLU</t>
  </si>
  <si>
    <t>–</t>
  </si>
  <si>
    <t>Purifikovaný DNA pool uchovejte dle pokynů výrobce purifikačního kitu.</t>
  </si>
  <si>
    <t xml:space="preserve">Tip: </t>
  </si>
  <si>
    <t>Při použití purifikačního kitu QIAquick PCR Purification Kit (Qiagen) doporučujeme v bodě 1. použít 10 dílů Buffer PB k 1 dílu DNA poolu. Eliminuje se nadměrné odplavení krátkých PCR fragmentů z purifikační kolonky vlivem subideálních podmínek (pH roztoku Buffer PB), které by mohlo vést k nižšímu pokrytí cílových úseků při sekvenování.</t>
  </si>
  <si>
    <t>APLIKAČNÍ PROTOKOL</t>
  </si>
  <si>
    <t xml:space="preserve">Pro purifikaci DNA poolu postupujte dle návodu výrobce purifikačního kitu (souprava byla validována za použití QIAquick PCR Purification Kit (250) – Cat. No. / ID: 28106). </t>
  </si>
  <si>
    <t>Kvantifikace a ředení 
DNA poolu po purifikaci</t>
  </si>
  <si>
    <t>Ověření koncentrace 
naředěného DNA poolu</t>
  </si>
  <si>
    <t>Průměrná velikost molekuly DNA po indexaci (bp)</t>
  </si>
  <si>
    <t>Zadávejte hodnoty pouze do žlutých polí!</t>
  </si>
  <si>
    <t>SOLID</t>
  </si>
  <si>
    <t>fastGEN kit</t>
  </si>
  <si>
    <t>Lot</t>
  </si>
  <si>
    <t>LUNG</t>
  </si>
  <si>
    <t>Operátor PCR</t>
  </si>
  <si>
    <t>BRAIN</t>
  </si>
  <si>
    <t>Datum</t>
  </si>
  <si>
    <t>Metoda stanovení koncentrace</t>
  </si>
  <si>
    <t>QUBIT HS 1 µl</t>
  </si>
  <si>
    <t>QUBIT HS 10 µl</t>
  </si>
  <si>
    <t>Operátor sekvenace</t>
  </si>
  <si>
    <t>Číslo měření</t>
  </si>
  <si>
    <t>ng/µl</t>
  </si>
  <si>
    <t>Celkem</t>
  </si>
  <si>
    <t>Průměr koncentrace Qubit HS</t>
  </si>
  <si>
    <t>Délka PCR produktů</t>
  </si>
  <si>
    <t>bp</t>
  </si>
  <si>
    <t>Koncentrace DNA poolu</t>
  </si>
  <si>
    <t>nM</t>
  </si>
  <si>
    <t>Cílová koncentrace</t>
  </si>
  <si>
    <t>Očekáváná koncentrace</t>
  </si>
  <si>
    <t xml:space="preserve">Ředení </t>
  </si>
  <si>
    <t>X</t>
  </si>
  <si>
    <t>Přípustný rozsah</t>
  </si>
  <si>
    <t>Smíchejte</t>
  </si>
  <si>
    <r>
      <t>(DNA pool + H</t>
    </r>
    <r>
      <rPr>
        <vertAlign val="subscript"/>
        <sz val="12"/>
        <color theme="3" tint="-0.249977111117893"/>
        <rFont val="Arial"/>
        <family val="2"/>
        <charset val="238"/>
      </rPr>
      <t>2</t>
    </r>
    <r>
      <rPr>
        <sz val="12"/>
        <color theme="3" tint="-0.249977111117893"/>
        <rFont val="Arial"/>
        <family val="2"/>
        <charset val="238"/>
      </rPr>
      <t>0)</t>
    </r>
  </si>
  <si>
    <t>min</t>
  </si>
  <si>
    <t>max</t>
  </si>
  <si>
    <t>nebo</t>
  </si>
  <si>
    <t>Příklad ředění NaOH</t>
  </si>
  <si>
    <t>NaOH 5M</t>
  </si>
  <si>
    <t>20 µl</t>
  </si>
  <si>
    <t>10 µl</t>
  </si>
  <si>
    <t>H20</t>
  </si>
  <si>
    <t>480 µl</t>
  </si>
  <si>
    <t>240 µl</t>
  </si>
  <si>
    <t>Denaturace DNA poolu</t>
  </si>
  <si>
    <t>Naředěný DNA pool ~2nM</t>
  </si>
  <si>
    <t>NaOH 0,2M</t>
  </si>
  <si>
    <t>Denaturace 5 min</t>
  </si>
  <si>
    <t>Ředění denaturovaného DNA poolu v HT1</t>
  </si>
  <si>
    <t>Denaturovaný DNA pool</t>
  </si>
  <si>
    <t>Vychlazený HT1</t>
  </si>
  <si>
    <t>Koncentrace naředěného DNA poolu</t>
  </si>
  <si>
    <t>Očekáváná koncentrace naředěného DNA poolu</t>
  </si>
  <si>
    <t>pM</t>
  </si>
  <si>
    <t>Výsledná koncentrace knihovny</t>
  </si>
  <si>
    <t>Koncentrace</t>
  </si>
  <si>
    <t>MiSeq</t>
  </si>
  <si>
    <t>Tento protokol se doporučuje pro smíchání sekvenačních primerů fastGEN se sekvenačními primery od firmy Illumina®, Inc.</t>
  </si>
  <si>
    <t>PŘÍPRAVA SEKVENAČNÍ KAZETY</t>
  </si>
  <si>
    <t>Připravte si:</t>
  </si>
  <si>
    <t>3 x 1,5 ml zkumavky nebo tubu (dle používaného sekvenátoru a množství primerů)</t>
  </si>
  <si>
    <t xml:space="preserve">jednorázové špičky s filtrem </t>
  </si>
  <si>
    <t>rozmraženou sekvenační kazetu</t>
  </si>
  <si>
    <t>1.</t>
  </si>
  <si>
    <t>2.</t>
  </si>
  <si>
    <t>1,5 ml zkumavky popište R1SP, ISP a R2SP.</t>
  </si>
  <si>
    <t>3.</t>
  </si>
  <si>
    <t>4.</t>
  </si>
  <si>
    <t>5.</t>
  </si>
  <si>
    <t>6.</t>
  </si>
  <si>
    <t>7.</t>
  </si>
  <si>
    <t>8.</t>
  </si>
  <si>
    <t>9.</t>
  </si>
  <si>
    <t>Špičkou propíchněte pozici pro Index. Novou Pasteurovou pipetou odeberte veškeré primery a přeneste je do nové zkumavky označené jako ISP. Do zkumavky přidejte custom sekvenační primery fastGEN ISP z kitu. Zkumavku zvortexujte, krátce centrifugujte a sekvenační primery napipetujte do do custom pozic v sekvenační kazetě.</t>
  </si>
  <si>
    <t>Špičkou propíchněte pozici pro Read 2. Novou Pasteurovou pipetou odeberte veškeré primery a přeneste je do nové zkumavky označené jako R2SP. Do zkumavky přidejte custom sekvenační primery fastGEN R2SP z kitu. Zkumavku zvortexujte, krátce centrifugujte a sekvenační primery napipetujte do do custom pozic v sekvenační kazetě.</t>
  </si>
  <si>
    <t>V případě použití více druhů fastGEN kitů, smíchejte uvedené objemy (viz Tabulka 1). Pokud používáte pouze jeden kit, přidávejte jen jeden příslušný primer s uvedeným objemem.</t>
  </si>
  <si>
    <t>Do SampleSheetu poté zadejte informaci o custom primerech.</t>
  </si>
  <si>
    <t xml:space="preserve">Tento protokol se doporučuje pro smícháni knihoven fastGEN s PhiX nebo jinými knihovnami. </t>
  </si>
  <si>
    <t xml:space="preserve">Smíchejte přečištěné DNA pooly (sekvenační knihovny). Denaturujte NaOH, nařeďte vychlazeným roztokem HT1. </t>
  </si>
  <si>
    <t>Volitelné: Přidejte denaturovanou a naředěnou kontrolní knihovnu PhiX.</t>
  </si>
  <si>
    <t>Uchovávejte v chladu do doby těsně před použitím. Poté aplikujte do sekvenační kazety.</t>
  </si>
  <si>
    <t>MiniSeq</t>
  </si>
  <si>
    <t>fastGEN custom sekvenační primery</t>
  </si>
  <si>
    <t>objem</t>
  </si>
  <si>
    <t>R1SP</t>
  </si>
  <si>
    <t>ISP</t>
  </si>
  <si>
    <t>R2SP</t>
  </si>
  <si>
    <t>3 µl</t>
  </si>
  <si>
    <t>13,5 µl</t>
  </si>
  <si>
    <t>Solid II</t>
  </si>
  <si>
    <t>x</t>
  </si>
  <si>
    <t>11 µl</t>
  </si>
  <si>
    <t>8,2 µl</t>
  </si>
  <si>
    <t>6 µl</t>
  </si>
  <si>
    <t>10,5 µl</t>
  </si>
  <si>
    <t>8,6 µl</t>
  </si>
  <si>
    <t>6,4 µl</t>
  </si>
  <si>
    <t>20 µl</t>
  </si>
  <si>
    <t>24,6 µl</t>
  </si>
  <si>
    <t>18,3 µl</t>
  </si>
  <si>
    <t>16,5 µl</t>
  </si>
  <si>
    <t>10,1 µl</t>
  </si>
  <si>
    <t>doplnit Illumina primery do objemu</t>
  </si>
  <si>
    <t>600 µl</t>
  </si>
  <si>
    <t>550 µl</t>
  </si>
  <si>
    <t>820 µl</t>
  </si>
  <si>
    <t>610 µl</t>
  </si>
  <si>
    <t>Illumina Primer (název)</t>
  </si>
  <si>
    <t>Read 1 (HP10)</t>
  </si>
  <si>
    <t>Index 1 (HP12)</t>
  </si>
  <si>
    <t>Read 2 (HP11)</t>
  </si>
  <si>
    <t>Read 1 (BP10)</t>
  </si>
  <si>
    <t>Index 1+2 (BP14)</t>
  </si>
  <si>
    <t>Read 2 (BP11)</t>
  </si>
  <si>
    <t>Pozice v sekvenační kazetě</t>
  </si>
  <si>
    <t xml:space="preserve">aplikace do sekvenační kazety </t>
  </si>
  <si>
    <t>Pozice</t>
  </si>
  <si>
    <t>NextSeq 500/550 Mid Output</t>
  </si>
  <si>
    <t>NextSeq 500/550 High Output</t>
  </si>
  <si>
    <t>27 µl</t>
  </si>
  <si>
    <t>21 µl</t>
  </si>
  <si>
    <t>16 µl</t>
  </si>
  <si>
    <t>60 µl</t>
  </si>
  <si>
    <t>45 µl</t>
  </si>
  <si>
    <t>33 µl</t>
  </si>
  <si>
    <t>25 µl</t>
  </si>
  <si>
    <t>1 330 µl</t>
  </si>
  <si>
    <t>2 000 µl</t>
  </si>
  <si>
    <t>1 500 µl</t>
  </si>
  <si>
    <t>1 730 µl</t>
  </si>
  <si>
    <t>Index 1+2 (BP14)</t>
  </si>
  <si>
    <t>NovaSeq SP; S1; S2</t>
  </si>
  <si>
    <t>NovaSeq S4</t>
  </si>
  <si>
    <t>47 µl</t>
  </si>
  <si>
    <t>67,5 µl</t>
  </si>
  <si>
    <t>37 µl</t>
  </si>
  <si>
    <t>52,5 µl</t>
  </si>
  <si>
    <t>105 µl</t>
  </si>
  <si>
    <t>150 µl</t>
  </si>
  <si>
    <t>58 µl</t>
  </si>
  <si>
    <t>82,5 µl</t>
  </si>
  <si>
    <t>3 500 µl</t>
  </si>
  <si>
    <t>5 000 µl</t>
  </si>
  <si>
    <t>Read 1 (VP10)</t>
  </si>
  <si>
    <t>Index 1+2 (VP14)</t>
  </si>
  <si>
    <t>Read 2 (VP11)</t>
  </si>
  <si>
    <t>V případě nejasností a dotazů kontaktujte aplikačního specialistu:</t>
  </si>
  <si>
    <r>
      <t xml:space="preserve">3 x </t>
    </r>
    <r>
      <rPr>
        <b/>
        <sz val="11"/>
        <color rgb="FF1C3553"/>
        <rFont val="Arial"/>
        <family val="2"/>
        <charset val="238"/>
      </rPr>
      <t>tenkou</t>
    </r>
    <r>
      <rPr>
        <sz val="11"/>
        <color rgb="FF1C3553"/>
        <rFont val="Arial"/>
        <family val="2"/>
        <charset val="238"/>
      </rPr>
      <t xml:space="preserve"> plastovou Pasteurovu pipetu</t>
    </r>
  </si>
  <si>
    <r>
      <t xml:space="preserve">Špičkou propíchněte pozici pro Read 1. Pasteurovou pipetou odeberte veškeré primery a přeneste je do nové zkumavky označené jako R1SP. Vyžaduje-li to protokol (viz Tabulka 1), přidejte </t>
    </r>
    <r>
      <rPr>
        <b/>
        <sz val="11"/>
        <color rgb="FF1C3553"/>
        <rFont val="Arial"/>
        <family val="2"/>
        <charset val="238"/>
      </rPr>
      <t>3 µl</t>
    </r>
    <r>
      <rPr>
        <sz val="11"/>
        <color rgb="FF1C3553"/>
        <rFont val="Arial"/>
        <family val="2"/>
        <charset val="238"/>
      </rPr>
      <t xml:space="preserve"> custom sekvenačního primeru fastGEN R1SP z kitu. Zkumavku zvortexujte, krátce centrifugujte a sekvenační primery napipetujte do custom pozice v sekvenační kazetě.</t>
    </r>
  </si>
  <si>
    <t>Odkazy:</t>
  </si>
  <si>
    <t>https://support.illumina.com/content/dam/illumina-support/documents/documentation/system_documentation/miseq/miseq-system-custom-primers-guide-15041638-01.pdf</t>
  </si>
  <si>
    <t xml:space="preserve">Mgr. Iveta Tóthová, Ph.D. </t>
  </si>
  <si>
    <t xml:space="preserve">tel.: </t>
  </si>
  <si>
    <t xml:space="preserve">email: </t>
  </si>
  <si>
    <t>tothova@biovendor-mdx.com</t>
  </si>
  <si>
    <t>+420 724 873 015</t>
  </si>
  <si>
    <t>Mgr. Adam Novotný</t>
  </si>
  <si>
    <t>novotny@biovendor-mdx.com</t>
  </si>
  <si>
    <t>+420 720 966 537</t>
  </si>
  <si>
    <t>Na vzorek</t>
  </si>
  <si>
    <t>Objem</t>
  </si>
  <si>
    <t>Poměry jednotlivých kitů</t>
  </si>
  <si>
    <t>Maximální objem na vzorek</t>
  </si>
  <si>
    <t>Jednotka</t>
  </si>
  <si>
    <t>Minimální objem pro pipetování</t>
  </si>
  <si>
    <t>CT tresholdy</t>
  </si>
  <si>
    <t>Násobek</t>
  </si>
  <si>
    <t>Sample</t>
  </si>
  <si>
    <t>Instrukce k míchání fastGEN kitu</t>
  </si>
  <si>
    <t>Postup</t>
  </si>
  <si>
    <t>Zadejte celkový objem poolu.</t>
  </si>
  <si>
    <t>Tabulka slouží k výpočtu objemů jednotlivých fastGEN kitů, které se mají míchat dohromady. Dle zobrazených poměrů kitů rozpočítá celkový objem na jednotlivé vzorky.</t>
  </si>
  <si>
    <t>Poznámka</t>
  </si>
  <si>
    <t>Ct</t>
  </si>
  <si>
    <t>Ct thresholdy</t>
  </si>
  <si>
    <t>Napište hodnoty Ct pro jednotlivé vzorky do sloupečků pro odpovídající kit. Dle hodnoty Ct je upraven objem pro vzorek - při vyšších Ct hodnotách je objem navýšen.</t>
  </si>
  <si>
    <t>SOLID II</t>
  </si>
  <si>
    <t>TERT</t>
  </si>
  <si>
    <t>1,5 µl</t>
  </si>
  <si>
    <t>1,3 µl</t>
  </si>
  <si>
    <t>1 µl</t>
  </si>
  <si>
    <t>3 µl</t>
  </si>
  <si>
    <t>2,3 µl</t>
  </si>
  <si>
    <t>6 µl</t>
  </si>
  <si>
    <t>8 µl</t>
  </si>
  <si>
    <t>Tabulka vypočítá objem k pipetování pouze u vzorků a sloupečků, ve kterých je zadaná hodnota Ct.
V případě, že nechcete Ct hodnoty zadávat, je nutné do buňky vložit minimálně hodnotu 1.</t>
  </si>
  <si>
    <t xml:space="preserve">Příprava sekvenační kazety při míchání primerů fastGEN 
a primerů od firmy Illumina®, Inc. </t>
  </si>
  <si>
    <t>fastGEN BCR::ABL1 Cancer Kit</t>
  </si>
  <si>
    <t>fastGEN TP53 Cancer Kit</t>
  </si>
  <si>
    <t>fastGEN PIK3CA Cancer Kit</t>
  </si>
  <si>
    <t>fastGEN TERT Cancer kit</t>
  </si>
  <si>
    <t>fastGEN POLE/CTNNB1 Cancer Kit</t>
  </si>
  <si>
    <t>fastGEN Brain Cancer Kit</t>
  </si>
  <si>
    <t>fastGEN Lung Cancer Kit</t>
  </si>
  <si>
    <t>fastGEN Solid/Solid II Cancer Kit</t>
  </si>
  <si>
    <t>Počet čtení na vzorek</t>
  </si>
  <si>
    <t>Název soupravy</t>
  </si>
  <si>
    <t>Doporučené parametry pro hodnocení:</t>
  </si>
  <si>
    <t>Synonymní varianty: Nezohledňovat</t>
  </si>
  <si>
    <t>Nastavení thresholdu pro filtrování variant:</t>
  </si>
  <si>
    <t>BCR::ABL1</t>
  </si>
  <si>
    <t>H3F3A/IDH1/2</t>
  </si>
  <si>
    <t>H3F3A/
IDH1/2</t>
  </si>
  <si>
    <t>fastGEN H3F3A/IDH1/2 Cancer Kit</t>
  </si>
  <si>
    <t>4,9 µl</t>
  </si>
  <si>
    <t>3,7 µl</t>
  </si>
  <si>
    <t>7,5 µl</t>
  </si>
  <si>
    <t>6,2 µl</t>
  </si>
  <si>
    <t>4,6 µl</t>
  </si>
  <si>
    <t>12 µl</t>
  </si>
  <si>
    <t>9 µl</t>
  </si>
  <si>
    <t>15 µl</t>
  </si>
  <si>
    <t>11,3 µl</t>
  </si>
  <si>
    <t>30 µl</t>
  </si>
  <si>
    <t>26,3 µl</t>
  </si>
  <si>
    <t>37,5 µl</t>
  </si>
  <si>
    <t>BCR:ABL1</t>
  </si>
  <si>
    <t>BCR::
ABL1 
mix A</t>
  </si>
  <si>
    <t>BCR::
ABL1 
mix B</t>
  </si>
  <si>
    <t>BCR::ABL1
mix A</t>
  </si>
  <si>
    <t>BCR::ABL1
mix B</t>
  </si>
  <si>
    <t>fastGEN QC doporučení</t>
  </si>
  <si>
    <t>Pipetujte objemy zobrazené v šedých buňkách.</t>
  </si>
  <si>
    <t>fastGEN Intolerance Kit I</t>
  </si>
  <si>
    <t>Intolerance</t>
  </si>
  <si>
    <t>Intolerance I</t>
  </si>
  <si>
    <t>13 µl</t>
  </si>
  <si>
    <t>10,6 µl</t>
  </si>
  <si>
    <t>8,0 µl</t>
  </si>
  <si>
    <t>26 µl</t>
  </si>
  <si>
    <t>19,5 µl</t>
  </si>
  <si>
    <t>45,5 µl</t>
  </si>
  <si>
    <t>65 µl</t>
  </si>
  <si>
    <t>fastGEN MSI Kit</t>
  </si>
  <si>
    <t>MSI</t>
  </si>
  <si>
    <t>19,5 ul</t>
  </si>
  <si>
    <t>16 ul</t>
  </si>
  <si>
    <t>11,9 ul</t>
  </si>
  <si>
    <t>39 ul</t>
  </si>
  <si>
    <t>29,3 ul</t>
  </si>
  <si>
    <t>68 ul</t>
  </si>
  <si>
    <t>100 ul</t>
  </si>
  <si>
    <t>Minimální hloubka čtení: 50x (germinální varianty)</t>
  </si>
  <si>
    <t>MSI mix A</t>
  </si>
  <si>
    <t>MSI mix B</t>
  </si>
  <si>
    <t>Minimální alelická frekvence mutace (VAF): 1%</t>
  </si>
  <si>
    <t>Minimální hloubka čtení: 500x (somatické varianty)</t>
  </si>
  <si>
    <t>+420 702 188 994</t>
  </si>
  <si>
    <t>hubinkova@biovendor-mdx.com</t>
  </si>
  <si>
    <t>Mgr. Tereza Hubinková</t>
  </si>
  <si>
    <t>průměrná délka (celkem)</t>
  </si>
  <si>
    <t>celkem</t>
  </si>
  <si>
    <t>příklad pro váhu kitu:</t>
  </si>
  <si>
    <t>příklad pro výpočet celkové průměrné velikosti (Solid + TP53)</t>
  </si>
  <si>
    <t>Vzorky</t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</si>
  <si>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váha kitu</t>
    </r>
    <r>
      <rPr>
        <b/>
        <sz val="11"/>
        <color theme="1"/>
        <rFont val="Calibri"/>
        <family val="2"/>
        <charset val="238"/>
        <scheme val="minor"/>
      </rPr>
      <t xml:space="preserve"> (poměr x počet MM) x </t>
    </r>
    <r>
      <rPr>
        <b/>
        <sz val="11"/>
        <color rgb="FF00B0F0"/>
        <rFont val="Calibri"/>
        <family val="2"/>
        <charset val="238"/>
        <scheme val="minor"/>
      </rPr>
      <t>průměrná délka amplikonu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 + další kity / suma (</t>
    </r>
    <r>
      <rPr>
        <b/>
        <sz val="11"/>
        <color rgb="FF00B050"/>
        <rFont val="Calibri"/>
        <family val="2"/>
        <charset val="238"/>
        <scheme val="minor"/>
      </rPr>
      <t>váha kitu</t>
    </r>
    <r>
      <rPr>
        <b/>
        <sz val="11"/>
        <color theme="1"/>
        <rFont val="Calibri"/>
        <family val="2"/>
        <charset val="238"/>
        <scheme val="minor"/>
      </rPr>
      <t xml:space="preserve"> (poměr x počet MM)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>; další kity)</t>
    </r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</si>
  <si>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00B0F0"/>
        <rFont val="Calibri"/>
        <family val="2"/>
        <charset val="238"/>
        <scheme val="minor"/>
      </rPr>
      <t xml:space="preserve">155 </t>
    </r>
    <r>
      <rPr>
        <b/>
        <sz val="11"/>
        <color theme="1"/>
        <rFont val="Calibri"/>
        <family val="2"/>
        <charset val="238"/>
        <scheme val="minor"/>
      </rPr>
      <t xml:space="preserve">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 +</t>
    </r>
    <r>
      <rPr>
        <b/>
        <sz val="11"/>
        <color rgb="FF00B050"/>
        <rFont val="Calibri"/>
        <family val="2"/>
        <charset val="238"/>
        <scheme val="minor"/>
      </rPr>
      <t xml:space="preserve"> 8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00B0F0"/>
        <rFont val="Calibri"/>
        <family val="2"/>
        <charset val="238"/>
        <scheme val="minor"/>
      </rPr>
      <t>260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 / suma (</t>
    </r>
    <r>
      <rPr>
        <b/>
        <sz val="11"/>
        <color rgb="FF00B050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; </t>
    </r>
    <r>
      <rPr>
        <b/>
        <sz val="11"/>
        <color rgb="FF00B050"/>
        <rFont val="Calibri"/>
        <family val="2"/>
        <charset val="238"/>
        <scheme val="minor"/>
      </rPr>
      <t>8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</si>
  <si>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8</t>
    </r>
    <r>
      <rPr>
        <b/>
        <sz val="11"/>
        <color theme="1"/>
        <rFont val="Calibri"/>
        <family val="2"/>
        <charset val="238"/>
        <scheme val="minor"/>
      </rPr>
      <t xml:space="preserve"> = (</t>
    </r>
    <r>
      <rPr>
        <b/>
        <sz val="11"/>
        <color rgb="FF7030A0"/>
        <rFont val="Calibri"/>
        <family val="2"/>
        <charset val="238"/>
        <scheme val="minor"/>
      </rPr>
      <t xml:space="preserve">4 </t>
    </r>
    <r>
      <rPr>
        <b/>
        <sz val="11"/>
        <color theme="1"/>
        <rFont val="Calibri"/>
        <family val="2"/>
        <charset val="238"/>
        <scheme val="minor"/>
      </rPr>
      <t xml:space="preserve">x </t>
    </r>
    <r>
      <rPr>
        <b/>
        <sz val="11"/>
        <color rgb="FFFFC000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</si>
  <si>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= (</t>
    </r>
    <r>
      <rPr>
        <b/>
        <sz val="11"/>
        <color rgb="FF7030A0"/>
        <rFont val="Calibri"/>
        <family val="2"/>
        <charset val="238"/>
        <scheme val="minor"/>
      </rPr>
      <t xml:space="preserve">4 </t>
    </r>
    <r>
      <rPr>
        <b/>
        <sz val="11"/>
        <color theme="1"/>
        <rFont val="Calibri"/>
        <family val="2"/>
        <charset val="238"/>
        <scheme val="minor"/>
      </rPr>
      <t xml:space="preserve">x </t>
    </r>
    <r>
      <rPr>
        <b/>
        <sz val="11"/>
        <color rgb="FFFFC000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 xml:space="preserve">) </t>
    </r>
  </si>
  <si>
    <r>
      <rPr>
        <b/>
        <sz val="11"/>
        <color rgb="FF00B050"/>
        <rFont val="Calibri"/>
        <family val="2"/>
        <charset val="238"/>
        <scheme val="minor"/>
      </rPr>
      <t>váha kitu</t>
    </r>
    <r>
      <rPr>
        <b/>
        <sz val="11"/>
        <color theme="1"/>
        <rFont val="Calibri"/>
        <family val="2"/>
        <charset val="238"/>
        <scheme val="minor"/>
      </rPr>
      <t xml:space="preserve"> = </t>
    </r>
    <r>
      <rPr>
        <b/>
        <sz val="11"/>
        <color rgb="FF7030A0"/>
        <rFont val="Calibri"/>
        <family val="2"/>
        <charset val="238"/>
        <scheme val="minor"/>
      </rPr>
      <t>poměr kitu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C000"/>
        <rFont val="Calibri"/>
        <family val="2"/>
        <charset val="238"/>
        <scheme val="minor"/>
      </rPr>
      <t>počet MM</t>
    </r>
  </si>
  <si>
    <t xml:space="preserve">1. </t>
  </si>
  <si>
    <t xml:space="preserve">2. </t>
  </si>
  <si>
    <t>EGFR/HER2</t>
  </si>
  <si>
    <t>fastGEN EGFR/HER2 Cancer kit</t>
  </si>
  <si>
    <t>Celkový počet paired-end readů na vzorek v softwaru Genovesa: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</si>
</sst>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20"/>
      <color rgb="FF16365C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rgb="FFFFFFFF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16365C"/>
      <name val="Arial"/>
      <family val="2"/>
      <charset val="238"/>
    </font>
    <font>
      <sz val="12"/>
      <color rgb="FF00206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FFFFFF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rgb="FF323E4F"/>
      <name val="Arial"/>
      <family val="2"/>
      <charset val="238"/>
    </font>
    <font>
      <b/>
      <sz val="11"/>
      <color rgb="FF323E4F"/>
      <name val="Arial"/>
      <family val="2"/>
      <charset val="238"/>
    </font>
    <font>
      <sz val="11"/>
      <color rgb="FF323E4F"/>
      <name val="Arial"/>
      <family val="2"/>
      <charset val="238"/>
    </font>
    <font>
      <b/>
      <sz val="14"/>
      <color rgb="FF323E4F"/>
      <name val="Arial"/>
      <family val="2"/>
      <charset val="238"/>
    </font>
    <font>
      <sz val="12"/>
      <color theme="3" tint="-0.249977111117893"/>
      <name val="Arial"/>
      <family val="2"/>
      <charset val="238"/>
    </font>
    <font>
      <sz val="20"/>
      <color rgb="FF16365C"/>
      <name val="Arial"/>
      <family val="2"/>
      <charset val="238"/>
    </font>
    <font>
      <sz val="12"/>
      <color rgb="FF16365C"/>
      <name val="Arial"/>
      <family val="2"/>
      <charset val="238"/>
    </font>
    <font>
      <i/>
      <sz val="12"/>
      <color rgb="FF16365C"/>
      <name val="Arial"/>
      <family val="2"/>
      <charset val="238"/>
    </font>
    <font>
      <i/>
      <sz val="12"/>
      <color theme="3" tint="-0.249977111117893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6"/>
      <color theme="3" tint="-0.249977111117893"/>
      <name val="Arial"/>
      <family val="2"/>
      <charset val="238"/>
    </font>
    <font>
      <vertAlign val="subscript"/>
      <sz val="12"/>
      <color theme="3" tint="-0.249977111117893"/>
      <name val="Arial"/>
      <family val="2"/>
      <charset val="238"/>
    </font>
    <font>
      <u/>
      <sz val="12"/>
      <color theme="3" tint="-0.249977111117893"/>
      <name val="Arial"/>
      <family val="2"/>
      <charset val="238"/>
    </font>
    <font>
      <b/>
      <sz val="12"/>
      <color rgb="FFFFFFFF"/>
      <name val="Arial"/>
      <family val="2"/>
      <charset val="238"/>
    </font>
    <font>
      <b/>
      <sz val="10"/>
      <color rgb="FF323E4F"/>
      <name val="Arial"/>
      <family val="2"/>
      <charset val="238"/>
    </font>
    <font>
      <sz val="10"/>
      <color rgb="FF323E4F"/>
      <name val="Arial"/>
      <family val="2"/>
      <charset val="238"/>
    </font>
    <font>
      <b/>
      <sz val="14"/>
      <color rgb="FF1C3553"/>
      <name val="Arial"/>
      <family val="2"/>
      <charset val="238"/>
    </font>
    <font>
      <sz val="11"/>
      <color rgb="FF1C3553"/>
      <name val="Arial"/>
      <family val="2"/>
      <charset val="238"/>
    </font>
    <font>
      <b/>
      <sz val="11"/>
      <color rgb="FF1C355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u/>
      <sz val="11"/>
      <color rgb="FF1C355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6"/>
      <name val="Calibri"/>
      <family val="2"/>
      <charset val="238"/>
      <scheme val="minor"/>
    </font>
    <font>
      <u/>
      <sz val="12"/>
      <color theme="0"/>
      <name val="Arial"/>
      <family val="2"/>
      <charset val="238"/>
    </font>
    <font>
      <sz val="12"/>
      <color rgb="FF1C3553"/>
      <name val="Arial"/>
      <family val="2"/>
      <charset val="238"/>
    </font>
    <font>
      <i/>
      <sz val="12"/>
      <color rgb="FF1C3553"/>
      <name val="Arial"/>
      <family val="2"/>
      <charset val="238"/>
    </font>
    <font>
      <b/>
      <sz val="12"/>
      <color rgb="FF1C3553"/>
      <name val="Arial"/>
      <family val="2"/>
      <charset val="238"/>
    </font>
    <font>
      <b/>
      <sz val="14"/>
      <color theme="0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8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4"/>
      <color rgb="FF16365C"/>
      <name val="Arial"/>
      <family val="2"/>
      <charset val="238"/>
    </font>
    <font>
      <b/>
      <sz val="12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1C355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4F4F3"/>
        <bgColor indexed="64"/>
      </patternFill>
    </fill>
    <fill>
      <patternFill patternType="solid">
        <fgColor theme="6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rgb="FFF4F4F3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rgb="FFF4F4F3"/>
      </right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rgb="FFF4F4F3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F4F4F3"/>
      </left>
      <right/>
      <top style="thin">
        <color indexed="64"/>
      </top>
      <bottom style="thin">
        <color indexed="64"/>
      </bottom>
      <diagonal/>
    </border>
    <border>
      <left style="thin">
        <color rgb="FFF4F4F3"/>
      </left>
      <right/>
      <top style="thin">
        <color indexed="64"/>
      </top>
      <bottom style="medium">
        <color indexed="64"/>
      </bottom>
      <diagonal/>
    </border>
    <border>
      <left style="thin">
        <color rgb="FFF4F4F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4F4F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4F4F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3" fillId="0" borderId="0" applyNumberFormat="0" applyFill="0" applyBorder="0" applyAlignment="0" applyProtection="0"/>
    <xf numFmtId="0" fontId="49" fillId="0" borderId="0"/>
    <xf numFmtId="0" fontId="50" fillId="0" borderId="0"/>
  </cellStyleXfs>
  <cellXfs count="309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/>
    <xf numFmtId="0" fontId="4" fillId="4" borderId="0" xfId="1" applyFont="1" applyFill="1" applyAlignment="1">
      <alignment vertical="center"/>
    </xf>
    <xf numFmtId="0" fontId="5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7" fillId="2" borderId="0" xfId="1" applyFont="1" applyFill="1" applyAlignment="1">
      <alignment vertical="center"/>
    </xf>
    <xf numFmtId="0" fontId="7" fillId="7" borderId="0" xfId="1" applyFont="1" applyFill="1" applyAlignment="1" applyProtection="1">
      <alignment horizontal="center" vertical="center"/>
      <protection locked="0"/>
    </xf>
    <xf numFmtId="0" fontId="3" fillId="5" borderId="1" xfId="1" applyFont="1" applyFill="1" applyBorder="1"/>
    <xf numFmtId="2" fontId="3" fillId="2" borderId="12" xfId="1" applyNumberFormat="1" applyFont="1" applyFill="1" applyBorder="1" applyAlignment="1">
      <alignment horizontal="center"/>
    </xf>
    <xf numFmtId="2" fontId="3" fillId="2" borderId="11" xfId="1" applyNumberFormat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8" fillId="2" borderId="13" xfId="1" applyFont="1" applyFill="1" applyBorder="1" applyAlignment="1" applyProtection="1">
      <alignment horizontal="center"/>
      <protection locked="0"/>
    </xf>
    <xf numFmtId="2" fontId="3" fillId="2" borderId="15" xfId="1" applyNumberFormat="1" applyFont="1" applyFill="1" applyBorder="1" applyAlignment="1">
      <alignment horizontal="center"/>
    </xf>
    <xf numFmtId="0" fontId="8" fillId="2" borderId="16" xfId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>
      <alignment horizontal="center"/>
    </xf>
    <xf numFmtId="2" fontId="3" fillId="2" borderId="18" xfId="1" applyNumberFormat="1" applyFont="1" applyFill="1" applyBorder="1" applyAlignment="1">
      <alignment horizontal="center"/>
    </xf>
    <xf numFmtId="0" fontId="3" fillId="2" borderId="19" xfId="1" applyFont="1" applyFill="1" applyBorder="1"/>
    <xf numFmtId="0" fontId="1" fillId="2" borderId="0" xfId="1" applyFill="1" applyAlignment="1">
      <alignment horizontal="center"/>
    </xf>
    <xf numFmtId="0" fontId="1" fillId="2" borderId="0" xfId="1" applyFill="1"/>
    <xf numFmtId="0" fontId="36" fillId="5" borderId="0" xfId="1" applyFont="1" applyFill="1"/>
    <xf numFmtId="0" fontId="9" fillId="2" borderId="0" xfId="1" applyFont="1" applyFill="1"/>
    <xf numFmtId="0" fontId="1" fillId="2" borderId="0" xfId="1" applyFill="1" applyAlignment="1">
      <alignment horizontal="center" vertical="center"/>
    </xf>
    <xf numFmtId="2" fontId="1" fillId="2" borderId="0" xfId="1" applyNumberFormat="1" applyFill="1"/>
    <xf numFmtId="0" fontId="37" fillId="2" borderId="0" xfId="1" applyFont="1" applyFill="1"/>
    <xf numFmtId="0" fontId="36" fillId="5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38" fillId="5" borderId="50" xfId="1" applyFont="1" applyFill="1" applyBorder="1" applyAlignment="1">
      <alignment horizontal="center" vertical="center"/>
    </xf>
    <xf numFmtId="0" fontId="38" fillId="5" borderId="50" xfId="1" applyFont="1" applyFill="1" applyBorder="1" applyAlignment="1">
      <alignment horizontal="center" vertical="center" wrapText="1"/>
    </xf>
    <xf numFmtId="0" fontId="1" fillId="2" borderId="50" xfId="1" applyFill="1" applyBorder="1" applyAlignment="1">
      <alignment horizontal="center"/>
    </xf>
    <xf numFmtId="1" fontId="1" fillId="2" borderId="50" xfId="1" applyNumberFormat="1" applyFill="1" applyBorder="1" applyAlignment="1">
      <alignment horizontal="center" vertical="center"/>
    </xf>
    <xf numFmtId="0" fontId="0" fillId="2" borderId="0" xfId="0" applyFill="1"/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0" fontId="9" fillId="2" borderId="0" xfId="0" applyFont="1" applyFill="1"/>
    <xf numFmtId="0" fontId="11" fillId="0" borderId="0" xfId="0" applyFont="1"/>
    <xf numFmtId="0" fontId="31" fillId="0" borderId="0" xfId="0" applyFont="1"/>
    <xf numFmtId="0" fontId="11" fillId="2" borderId="0" xfId="0" applyFont="1" applyFill="1"/>
    <xf numFmtId="0" fontId="31" fillId="2" borderId="0" xfId="0" applyFont="1" applyFill="1"/>
    <xf numFmtId="0" fontId="31" fillId="2" borderId="0" xfId="0" applyFont="1" applyFill="1" applyAlignment="1">
      <alignment vertical="top" wrapText="1"/>
    </xf>
    <xf numFmtId="0" fontId="31" fillId="2" borderId="0" xfId="0" applyFont="1" applyFill="1" applyAlignment="1">
      <alignment horizontal="left" vertical="top" wrapText="1"/>
    </xf>
    <xf numFmtId="0" fontId="31" fillId="2" borderId="0" xfId="0" applyFont="1" applyFill="1" applyAlignment="1">
      <alignment vertical="top"/>
    </xf>
    <xf numFmtId="0" fontId="31" fillId="2" borderId="0" xfId="0" applyFont="1" applyFill="1" applyAlignment="1">
      <alignment horizontal="justify" vertical="top" wrapText="1"/>
    </xf>
    <xf numFmtId="0" fontId="31" fillId="2" borderId="0" xfId="0" applyFont="1" applyFill="1" applyAlignment="1">
      <alignment horizontal="justify" vertical="top"/>
    </xf>
    <xf numFmtId="0" fontId="32" fillId="2" borderId="0" xfId="0" applyFont="1" applyFill="1" applyAlignment="1">
      <alignment vertical="top"/>
    </xf>
    <xf numFmtId="0" fontId="32" fillId="2" borderId="0" xfId="0" applyFont="1" applyFill="1"/>
    <xf numFmtId="0" fontId="31" fillId="2" borderId="0" xfId="0" applyFont="1" applyFill="1" applyAlignment="1">
      <alignment horizontal="right"/>
    </xf>
    <xf numFmtId="49" fontId="31" fillId="2" borderId="0" xfId="0" applyNumberFormat="1" applyFont="1" applyFill="1"/>
    <xf numFmtId="0" fontId="35" fillId="2" borderId="0" xfId="2" applyFont="1" applyFill="1" applyBorder="1"/>
    <xf numFmtId="0" fontId="28" fillId="10" borderId="29" xfId="0" applyFont="1" applyFill="1" applyBorder="1" applyAlignment="1">
      <alignment vertical="center" wrapText="1"/>
    </xf>
    <xf numFmtId="0" fontId="28" fillId="2" borderId="29" xfId="0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8" fillId="11" borderId="29" xfId="0" applyFont="1" applyFill="1" applyBorder="1" applyAlignment="1">
      <alignment vertical="center" wrapText="1"/>
    </xf>
    <xf numFmtId="0" fontId="29" fillId="11" borderId="29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43" fillId="6" borderId="0" xfId="1" applyFont="1" applyFill="1" applyAlignment="1">
      <alignment horizontal="center"/>
    </xf>
    <xf numFmtId="0" fontId="44" fillId="2" borderId="0" xfId="1" applyFont="1" applyFill="1" applyAlignment="1">
      <alignment horizontal="center" vertical="center" wrapText="1"/>
    </xf>
    <xf numFmtId="0" fontId="3" fillId="2" borderId="51" xfId="1" applyFont="1" applyFill="1" applyBorder="1" applyAlignment="1" applyProtection="1">
      <alignment horizontal="center"/>
      <protection locked="0"/>
    </xf>
    <xf numFmtId="0" fontId="3" fillId="2" borderId="52" xfId="1" applyFont="1" applyFill="1" applyBorder="1" applyAlignment="1" applyProtection="1">
      <alignment horizontal="center"/>
      <protection locked="0"/>
    </xf>
    <xf numFmtId="0" fontId="3" fillId="12" borderId="53" xfId="1" applyFont="1" applyFill="1" applyBorder="1" applyAlignment="1" applyProtection="1">
      <alignment horizontal="center"/>
      <protection locked="0"/>
    </xf>
    <xf numFmtId="0" fontId="3" fillId="12" borderId="54" xfId="1" applyFont="1" applyFill="1" applyBorder="1" applyAlignment="1" applyProtection="1">
      <alignment horizontal="center"/>
      <protection locked="0"/>
    </xf>
    <xf numFmtId="0" fontId="3" fillId="2" borderId="53" xfId="1" applyFont="1" applyFill="1" applyBorder="1" applyAlignment="1" applyProtection="1">
      <alignment horizontal="center"/>
      <protection locked="0"/>
    </xf>
    <xf numFmtId="0" fontId="3" fillId="2" borderId="54" xfId="1" applyFont="1" applyFill="1" applyBorder="1" applyAlignment="1" applyProtection="1">
      <alignment horizontal="center"/>
      <protection locked="0"/>
    </xf>
    <xf numFmtId="0" fontId="3" fillId="12" borderId="55" xfId="1" applyFont="1" applyFill="1" applyBorder="1" applyAlignment="1" applyProtection="1">
      <alignment horizontal="center"/>
      <protection locked="0"/>
    </xf>
    <xf numFmtId="0" fontId="3" fillId="12" borderId="56" xfId="1" applyFont="1" applyFill="1" applyBorder="1" applyAlignment="1" applyProtection="1">
      <alignment horizontal="center"/>
      <protection locked="0"/>
    </xf>
    <xf numFmtId="0" fontId="34" fillId="2" borderId="0" xfId="2" applyFont="1" applyFill="1" applyBorder="1" applyAlignment="1">
      <alignment vertical="top" wrapText="1"/>
    </xf>
    <xf numFmtId="0" fontId="3" fillId="2" borderId="22" xfId="1" applyFont="1" applyFill="1" applyBorder="1" applyAlignment="1" applyProtection="1">
      <alignment horizontal="center"/>
      <protection locked="0"/>
    </xf>
    <xf numFmtId="0" fontId="3" fillId="12" borderId="1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3" fillId="12" borderId="57" xfId="1" applyFont="1" applyFill="1" applyBorder="1" applyAlignment="1" applyProtection="1">
      <alignment horizontal="center"/>
      <protection locked="0"/>
    </xf>
    <xf numFmtId="0" fontId="3" fillId="2" borderId="58" xfId="1" applyFont="1" applyFill="1" applyBorder="1" applyAlignment="1" applyProtection="1">
      <alignment horizontal="center"/>
      <protection locked="0"/>
    </xf>
    <xf numFmtId="0" fontId="3" fillId="12" borderId="59" xfId="1" applyFont="1" applyFill="1" applyBorder="1" applyAlignment="1" applyProtection="1">
      <alignment horizontal="center"/>
      <protection locked="0"/>
    </xf>
    <xf numFmtId="0" fontId="3" fillId="2" borderId="59" xfId="1" applyFont="1" applyFill="1" applyBorder="1" applyAlignment="1" applyProtection="1">
      <alignment horizontal="center"/>
      <protection locked="0"/>
    </xf>
    <xf numFmtId="0" fontId="3" fillId="12" borderId="60" xfId="1" applyFont="1" applyFill="1" applyBorder="1" applyAlignment="1" applyProtection="1">
      <alignment horizontal="center"/>
      <protection locked="0"/>
    </xf>
    <xf numFmtId="0" fontId="3" fillId="2" borderId="61" xfId="1" applyFont="1" applyFill="1" applyBorder="1" applyAlignment="1" applyProtection="1">
      <alignment horizontal="center"/>
      <protection locked="0"/>
    </xf>
    <xf numFmtId="0" fontId="3" fillId="12" borderId="61" xfId="1" applyFont="1" applyFill="1" applyBorder="1" applyAlignment="1" applyProtection="1">
      <alignment horizontal="center"/>
      <protection locked="0"/>
    </xf>
    <xf numFmtId="0" fontId="3" fillId="2" borderId="62" xfId="1" applyFont="1" applyFill="1" applyBorder="1" applyAlignment="1" applyProtection="1">
      <alignment horizontal="center"/>
      <protection locked="0"/>
    </xf>
    <xf numFmtId="0" fontId="3" fillId="12" borderId="63" xfId="1" applyFont="1" applyFill="1" applyBorder="1" applyAlignment="1" applyProtection="1">
      <alignment horizontal="center"/>
      <protection locked="0"/>
    </xf>
    <xf numFmtId="0" fontId="32" fillId="2" borderId="0" xfId="0" applyFont="1" applyFill="1" applyAlignment="1">
      <alignment horizontal="right"/>
    </xf>
    <xf numFmtId="0" fontId="32" fillId="2" borderId="0" xfId="0" applyFont="1" applyFill="1" applyAlignment="1">
      <alignment horizontal="left"/>
    </xf>
    <xf numFmtId="0" fontId="33" fillId="2" borderId="0" xfId="2" applyFill="1" applyBorder="1"/>
    <xf numFmtId="0" fontId="32" fillId="2" borderId="0" xfId="0" applyFont="1" applyFill="1" applyAlignment="1">
      <alignment vertical="top" wrapText="1"/>
    </xf>
    <xf numFmtId="0" fontId="31" fillId="2" borderId="0" xfId="0" applyFont="1" applyFill="1" applyAlignment="1">
      <alignment horizontal="left" vertical="center"/>
    </xf>
    <xf numFmtId="0" fontId="31" fillId="0" borderId="0" xfId="0" applyFont="1" applyAlignment="1">
      <alignment vertical="center"/>
    </xf>
    <xf numFmtId="0" fontId="31" fillId="2" borderId="0" xfId="0" applyFont="1" applyFill="1" applyAlignment="1">
      <alignment vertical="center"/>
    </xf>
    <xf numFmtId="0" fontId="31" fillId="11" borderId="64" xfId="0" applyFont="1" applyFill="1" applyBorder="1" applyAlignment="1">
      <alignment horizontal="left" vertical="center"/>
    </xf>
    <xf numFmtId="0" fontId="31" fillId="11" borderId="65" xfId="0" applyFont="1" applyFill="1" applyBorder="1" applyAlignment="1">
      <alignment horizontal="left" vertical="center" indent="2"/>
    </xf>
    <xf numFmtId="0" fontId="5" fillId="8" borderId="29" xfId="0" applyFont="1" applyFill="1" applyBorder="1" applyAlignment="1">
      <alignment horizontal="left" vertical="center" indent="2"/>
    </xf>
    <xf numFmtId="0" fontId="5" fillId="8" borderId="64" xfId="0" applyFont="1" applyFill="1" applyBorder="1" applyAlignment="1">
      <alignment horizontal="left" vertical="center" indent="1"/>
    </xf>
    <xf numFmtId="0" fontId="5" fillId="8" borderId="65" xfId="0" applyFont="1" applyFill="1" applyBorder="1" applyAlignment="1">
      <alignment horizontal="left" vertical="center" indent="2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vertical="top"/>
    </xf>
    <xf numFmtId="0" fontId="32" fillId="0" borderId="0" xfId="0" applyFont="1"/>
    <xf numFmtId="0" fontId="31" fillId="0" borderId="65" xfId="0" applyFont="1" applyBorder="1" applyAlignment="1">
      <alignment horizontal="left" vertical="center" indent="2"/>
    </xf>
    <xf numFmtId="3" fontId="31" fillId="0" borderId="64" xfId="0" applyNumberFormat="1" applyFont="1" applyBorder="1" applyAlignment="1">
      <alignment horizontal="left" vertical="center"/>
    </xf>
    <xf numFmtId="3" fontId="31" fillId="0" borderId="29" xfId="0" applyNumberFormat="1" applyFont="1" applyBorder="1" applyAlignment="1">
      <alignment horizontal="right" vertical="center" indent="7"/>
    </xf>
    <xf numFmtId="0" fontId="31" fillId="0" borderId="64" xfId="0" applyFont="1" applyBorder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12" borderId="68" xfId="1" applyFont="1" applyFill="1" applyBorder="1" applyAlignment="1" applyProtection="1">
      <alignment horizontal="center"/>
      <protection locked="0"/>
    </xf>
    <xf numFmtId="0" fontId="3" fillId="2" borderId="68" xfId="1" applyFont="1" applyFill="1" applyBorder="1" applyAlignment="1" applyProtection="1">
      <alignment horizontal="center"/>
      <protection locked="0"/>
    </xf>
    <xf numFmtId="0" fontId="3" fillId="12" borderId="69" xfId="1" applyFont="1" applyFill="1" applyBorder="1" applyAlignment="1" applyProtection="1">
      <alignment horizontal="center"/>
      <protection locked="0"/>
    </xf>
    <xf numFmtId="0" fontId="3" fillId="2" borderId="70" xfId="1" applyFont="1" applyFill="1" applyBorder="1" applyAlignment="1" applyProtection="1">
      <alignment horizontal="center"/>
      <protection locked="0"/>
    </xf>
    <xf numFmtId="0" fontId="3" fillId="12" borderId="71" xfId="1" applyFont="1" applyFill="1" applyBorder="1" applyAlignment="1" applyProtection="1">
      <alignment horizontal="center"/>
      <protection locked="0"/>
    </xf>
    <xf numFmtId="0" fontId="3" fillId="2" borderId="71" xfId="1" applyFont="1" applyFill="1" applyBorder="1" applyAlignment="1" applyProtection="1">
      <alignment horizontal="center"/>
      <protection locked="0"/>
    </xf>
    <xf numFmtId="0" fontId="3" fillId="12" borderId="72" xfId="1" applyFont="1" applyFill="1" applyBorder="1" applyAlignment="1" applyProtection="1">
      <alignment horizontal="center"/>
      <protection locked="0"/>
    </xf>
    <xf numFmtId="0" fontId="36" fillId="5" borderId="0" xfId="1" applyFont="1" applyFill="1" applyAlignment="1">
      <alignment vertical="center"/>
    </xf>
    <xf numFmtId="0" fontId="16" fillId="0" borderId="20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24" xfId="0" applyFont="1" applyBorder="1" applyAlignment="1" applyProtection="1">
      <alignment vertical="center"/>
      <protection hidden="1"/>
    </xf>
    <xf numFmtId="0" fontId="18" fillId="0" borderId="25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6" fillId="0" borderId="26" xfId="0" applyFont="1" applyBorder="1" applyAlignment="1" applyProtection="1">
      <alignment vertical="center"/>
      <protection hidden="1"/>
    </xf>
    <xf numFmtId="0" fontId="22" fillId="8" borderId="28" xfId="0" applyFont="1" applyFill="1" applyBorder="1" applyAlignment="1" applyProtection="1">
      <alignment horizontal="center" vertical="center"/>
      <protection hidden="1"/>
    </xf>
    <xf numFmtId="0" fontId="23" fillId="7" borderId="28" xfId="0" applyFont="1" applyFill="1" applyBorder="1" applyAlignment="1" applyProtection="1">
      <alignment horizontal="left" vertical="center"/>
      <protection locked="0" hidden="1"/>
    </xf>
    <xf numFmtId="0" fontId="41" fillId="7" borderId="28" xfId="0" applyFont="1" applyFill="1" applyBorder="1" applyAlignment="1" applyProtection="1">
      <alignment horizontal="left" vertical="center"/>
      <protection locked="0" hidden="1"/>
    </xf>
    <xf numFmtId="0" fontId="16" fillId="11" borderId="26" xfId="0" applyFont="1" applyFill="1" applyBorder="1" applyAlignment="1" applyProtection="1">
      <alignment vertical="center"/>
      <protection hidden="1"/>
    </xf>
    <xf numFmtId="14" fontId="23" fillId="7" borderId="28" xfId="0" applyNumberFormat="1" applyFont="1" applyFill="1" applyBorder="1" applyAlignment="1" applyProtection="1">
      <alignment horizontal="left" vertical="center"/>
      <protection locked="0" hidden="1"/>
    </xf>
    <xf numFmtId="14" fontId="41" fillId="7" borderId="28" xfId="0" applyNumberFormat="1" applyFont="1" applyFill="1" applyBorder="1" applyAlignment="1" applyProtection="1">
      <alignment horizontal="left" vertical="center"/>
      <protection locked="0" hidden="1"/>
    </xf>
    <xf numFmtId="0" fontId="23" fillId="0" borderId="28" xfId="0" applyFont="1" applyBorder="1" applyAlignment="1" applyProtection="1">
      <alignment horizontal="left" vertical="center"/>
      <protection hidden="1"/>
    </xf>
    <xf numFmtId="0" fontId="41" fillId="0" borderId="28" xfId="0" applyFont="1" applyBorder="1" applyAlignment="1" applyProtection="1">
      <alignment horizontal="left" vertical="center"/>
      <protection hidden="1"/>
    </xf>
    <xf numFmtId="0" fontId="23" fillId="7" borderId="33" xfId="0" applyFont="1" applyFill="1" applyBorder="1" applyAlignment="1" applyProtection="1">
      <alignment horizontal="left" vertical="center"/>
      <protection locked="0" hidden="1"/>
    </xf>
    <xf numFmtId="0" fontId="41" fillId="7" borderId="33" xfId="0" applyFont="1" applyFill="1" applyBorder="1" applyAlignment="1" applyProtection="1">
      <alignment horizontal="left" vertical="center"/>
      <protection locked="0" hidden="1"/>
    </xf>
    <xf numFmtId="0" fontId="22" fillId="8" borderId="27" xfId="0" applyFont="1" applyFill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16" fillId="0" borderId="23" xfId="0" applyFont="1" applyBorder="1" applyAlignment="1" applyProtection="1">
      <alignment horizontal="left" vertical="center"/>
      <protection hidden="1"/>
    </xf>
    <xf numFmtId="0" fontId="23" fillId="0" borderId="35" xfId="0" applyFont="1" applyBorder="1" applyAlignment="1" applyProtection="1">
      <alignment horizontal="center" vertical="center"/>
      <protection hidden="1"/>
    </xf>
    <xf numFmtId="0" fontId="22" fillId="8" borderId="67" xfId="0" applyFont="1" applyFill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0" fontId="16" fillId="7" borderId="29" xfId="0" applyFont="1" applyFill="1" applyBorder="1" applyAlignment="1" applyProtection="1">
      <alignment horizontal="center" vertical="center"/>
      <protection locked="0" hidden="1"/>
    </xf>
    <xf numFmtId="0" fontId="16" fillId="0" borderId="36" xfId="0" applyFont="1" applyBorder="1" applyAlignment="1" applyProtection="1">
      <alignment horizontal="left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left" vertical="center"/>
      <protection hidden="1"/>
    </xf>
    <xf numFmtId="0" fontId="16" fillId="7" borderId="32" xfId="0" applyFont="1" applyFill="1" applyBorder="1" applyAlignment="1" applyProtection="1">
      <alignment horizontal="center" vertical="center"/>
      <protection locked="0" hidden="1"/>
    </xf>
    <xf numFmtId="0" fontId="16" fillId="0" borderId="6" xfId="0" applyFont="1" applyBorder="1" applyAlignment="1" applyProtection="1">
      <alignment vertical="center"/>
      <protection hidden="1"/>
    </xf>
    <xf numFmtId="1" fontId="22" fillId="8" borderId="8" xfId="0" applyNumberFormat="1" applyFont="1" applyFill="1" applyBorder="1" applyAlignment="1" applyProtection="1">
      <alignment horizontal="center" vertical="center"/>
      <protection hidden="1"/>
    </xf>
    <xf numFmtId="0" fontId="18" fillId="2" borderId="21" xfId="0" applyFont="1" applyFill="1" applyBorder="1" applyAlignment="1" applyProtection="1">
      <alignment vertical="center"/>
      <protection hidden="1"/>
    </xf>
    <xf numFmtId="164" fontId="23" fillId="2" borderId="34" xfId="0" applyNumberFormat="1" applyFont="1" applyFill="1" applyBorder="1" applyAlignment="1" applyProtection="1">
      <alignment horizontal="center" vertical="center"/>
      <protection hidden="1"/>
    </xf>
    <xf numFmtId="0" fontId="16" fillId="2" borderId="23" xfId="0" applyFont="1" applyFill="1" applyBorder="1" applyAlignment="1" applyProtection="1">
      <alignment horizontal="left" vertical="center"/>
      <protection hidden="1"/>
    </xf>
    <xf numFmtId="0" fontId="18" fillId="0" borderId="41" xfId="0" applyFont="1" applyBorder="1" applyAlignment="1" applyProtection="1">
      <alignment vertical="center"/>
      <protection hidden="1"/>
    </xf>
    <xf numFmtId="2" fontId="23" fillId="0" borderId="34" xfId="0" applyNumberFormat="1" applyFont="1" applyBorder="1" applyAlignment="1" applyProtection="1">
      <alignment horizontal="center" vertical="center"/>
      <protection hidden="1"/>
    </xf>
    <xf numFmtId="0" fontId="16" fillId="0" borderId="25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8" fillId="11" borderId="26" xfId="0" applyFont="1" applyFill="1" applyBorder="1" applyAlignment="1" applyProtection="1">
      <alignment vertical="center"/>
      <protection hidden="1"/>
    </xf>
    <xf numFmtId="1" fontId="23" fillId="11" borderId="29" xfId="0" applyNumberFormat="1" applyFont="1" applyFill="1" applyBorder="1" applyAlignment="1" applyProtection="1">
      <alignment horizontal="center" vertical="center"/>
      <protection locked="0" hidden="1"/>
    </xf>
    <xf numFmtId="0" fontId="16" fillId="11" borderId="27" xfId="0" applyFont="1" applyFill="1" applyBorder="1" applyAlignment="1" applyProtection="1">
      <alignment horizontal="left" vertical="center"/>
      <protection hidden="1"/>
    </xf>
    <xf numFmtId="0" fontId="18" fillId="11" borderId="13" xfId="0" applyFont="1" applyFill="1" applyBorder="1" applyAlignment="1" applyProtection="1">
      <alignment vertical="center"/>
      <protection hidden="1"/>
    </xf>
    <xf numFmtId="1" fontId="23" fillId="11" borderId="29" xfId="0" applyNumberFormat="1" applyFont="1" applyFill="1" applyBorder="1" applyAlignment="1" applyProtection="1">
      <alignment horizontal="center" vertical="center"/>
      <protection hidden="1"/>
    </xf>
    <xf numFmtId="0" fontId="16" fillId="11" borderId="28" xfId="0" applyFont="1" applyFill="1" applyBorder="1" applyAlignment="1" applyProtection="1">
      <alignment horizontal="left" vertical="center"/>
      <protection hidden="1"/>
    </xf>
    <xf numFmtId="0" fontId="16" fillId="2" borderId="26" xfId="0" applyFont="1" applyFill="1" applyBorder="1" applyAlignment="1" applyProtection="1">
      <alignment vertical="center"/>
      <protection hidden="1"/>
    </xf>
    <xf numFmtId="1" fontId="22" fillId="8" borderId="28" xfId="0" applyNumberFormat="1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left" vertical="center"/>
      <protection hidden="1"/>
    </xf>
    <xf numFmtId="0" fontId="16" fillId="0" borderId="13" xfId="0" applyFont="1" applyBorder="1" applyAlignment="1" applyProtection="1">
      <alignment vertical="center"/>
      <protection hidden="1"/>
    </xf>
    <xf numFmtId="2" fontId="22" fillId="8" borderId="28" xfId="0" applyNumberFormat="1" applyFont="1" applyFill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left" vertical="center"/>
      <protection hidden="1"/>
    </xf>
    <xf numFmtId="0" fontId="18" fillId="0" borderId="25" xfId="0" applyFont="1" applyBorder="1" applyAlignment="1" applyProtection="1">
      <alignment horizontal="center" vertical="center"/>
      <protection hidden="1"/>
    </xf>
    <xf numFmtId="0" fontId="23" fillId="11" borderId="29" xfId="0" applyFont="1" applyFill="1" applyBorder="1" applyAlignment="1" applyProtection="1">
      <alignment horizontal="center" vertical="center"/>
      <protection locked="0" hidden="1"/>
    </xf>
    <xf numFmtId="0" fontId="18" fillId="11" borderId="31" xfId="0" applyFont="1" applyFill="1" applyBorder="1" applyAlignment="1" applyProtection="1">
      <alignment vertical="center"/>
      <protection hidden="1"/>
    </xf>
    <xf numFmtId="0" fontId="7" fillId="11" borderId="32" xfId="0" applyFont="1" applyFill="1" applyBorder="1" applyAlignment="1" applyProtection="1">
      <alignment horizontal="center" vertical="center"/>
      <protection hidden="1"/>
    </xf>
    <xf numFmtId="0" fontId="16" fillId="11" borderId="33" xfId="0" applyFont="1" applyFill="1" applyBorder="1" applyAlignment="1" applyProtection="1">
      <alignment horizontal="left" vertical="center"/>
      <protection hidden="1"/>
    </xf>
    <xf numFmtId="0" fontId="16" fillId="7" borderId="28" xfId="0" applyFont="1" applyFill="1" applyBorder="1" applyAlignment="1" applyProtection="1">
      <alignment horizontal="center" vertical="center"/>
      <protection locked="0" hidden="1"/>
    </xf>
    <xf numFmtId="0" fontId="16" fillId="0" borderId="41" xfId="0" applyFont="1" applyBorder="1" applyAlignment="1" applyProtection="1">
      <alignment horizontal="left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25" xfId="0" applyFont="1" applyBorder="1" applyAlignment="1" applyProtection="1">
      <alignment horizontal="center" vertical="center"/>
      <protection hidden="1"/>
    </xf>
    <xf numFmtId="0" fontId="24" fillId="11" borderId="29" xfId="0" applyFont="1" applyFill="1" applyBorder="1" applyAlignment="1" applyProtection="1">
      <alignment horizontal="center" vertical="center"/>
      <protection hidden="1"/>
    </xf>
    <xf numFmtId="0" fontId="16" fillId="11" borderId="27" xfId="0" applyFont="1" applyFill="1" applyBorder="1" applyAlignment="1" applyProtection="1">
      <alignment vertical="center"/>
      <protection hidden="1"/>
    </xf>
    <xf numFmtId="0" fontId="16" fillId="0" borderId="37" xfId="0" applyFont="1" applyBorder="1" applyAlignment="1" applyProtection="1">
      <alignment vertical="center"/>
      <protection hidden="1"/>
    </xf>
    <xf numFmtId="0" fontId="26" fillId="11" borderId="13" xfId="0" applyFont="1" applyFill="1" applyBorder="1" applyAlignment="1" applyProtection="1">
      <alignment horizontal="center" vertical="center"/>
      <protection hidden="1"/>
    </xf>
    <xf numFmtId="0" fontId="26" fillId="11" borderId="29" xfId="0" applyFont="1" applyFill="1" applyBorder="1" applyAlignment="1" applyProtection="1">
      <alignment horizontal="center" vertical="center"/>
      <protection hidden="1"/>
    </xf>
    <xf numFmtId="0" fontId="23" fillId="11" borderId="28" xfId="0" applyFont="1" applyFill="1" applyBorder="1" applyAlignment="1" applyProtection="1">
      <alignment horizontal="center" vertical="center"/>
      <protection hidden="1"/>
    </xf>
    <xf numFmtId="0" fontId="16" fillId="7" borderId="33" xfId="0" applyFont="1" applyFill="1" applyBorder="1" applyAlignment="1" applyProtection="1">
      <alignment horizontal="center" vertical="center"/>
      <protection locked="0" hidden="1"/>
    </xf>
    <xf numFmtId="0" fontId="16" fillId="2" borderId="29" xfId="0" applyFont="1" applyFill="1" applyBorder="1" applyAlignment="1" applyProtection="1">
      <alignment vertical="center"/>
      <protection hidden="1"/>
    </xf>
    <xf numFmtId="0" fontId="16" fillId="2" borderId="27" xfId="0" applyFont="1" applyFill="1" applyBorder="1" applyAlignment="1" applyProtection="1">
      <alignment vertical="center"/>
      <protection hidden="1"/>
    </xf>
    <xf numFmtId="0" fontId="23" fillId="0" borderId="16" xfId="0" applyFont="1" applyBorder="1" applyAlignment="1" applyProtection="1">
      <alignment horizontal="center" vertical="center"/>
      <protection hidden="1"/>
    </xf>
    <xf numFmtId="0" fontId="23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vertical="center"/>
      <protection hidden="1"/>
    </xf>
    <xf numFmtId="0" fontId="16" fillId="11" borderId="44" xfId="0" applyFont="1" applyFill="1" applyBorder="1" applyAlignment="1" applyProtection="1">
      <alignment vertical="center"/>
      <protection hidden="1"/>
    </xf>
    <xf numFmtId="0" fontId="24" fillId="11" borderId="42" xfId="0" applyFont="1" applyFill="1" applyBorder="1" applyAlignment="1" applyProtection="1">
      <alignment horizontal="center" vertical="center"/>
      <protection hidden="1"/>
    </xf>
    <xf numFmtId="0" fontId="16" fillId="11" borderId="45" xfId="0" applyFont="1" applyFill="1" applyBorder="1" applyAlignment="1" applyProtection="1">
      <alignment vertical="center"/>
      <protection hidden="1"/>
    </xf>
    <xf numFmtId="0" fontId="16" fillId="0" borderId="3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11" borderId="13" xfId="0" applyFont="1" applyFill="1" applyBorder="1" applyAlignment="1" applyProtection="1">
      <alignment vertical="center"/>
      <protection hidden="1"/>
    </xf>
    <xf numFmtId="0" fontId="16" fillId="11" borderId="29" xfId="0" applyFont="1" applyFill="1" applyBorder="1" applyAlignment="1" applyProtection="1">
      <alignment horizontal="center" vertical="center"/>
      <protection hidden="1"/>
    </xf>
    <xf numFmtId="0" fontId="16" fillId="11" borderId="39" xfId="0" applyFont="1" applyFill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7" borderId="66" xfId="0" applyFont="1" applyFill="1" applyBorder="1" applyAlignment="1" applyProtection="1">
      <alignment horizontal="center" vertical="center"/>
      <protection locked="0" hidden="1"/>
    </xf>
    <xf numFmtId="0" fontId="16" fillId="7" borderId="43" xfId="0" applyFont="1" applyFill="1" applyBorder="1" applyAlignment="1" applyProtection="1">
      <alignment horizontal="center" vertical="center"/>
      <protection locked="0" hidden="1"/>
    </xf>
    <xf numFmtId="0" fontId="7" fillId="0" borderId="41" xfId="0" applyFont="1" applyBorder="1" applyAlignment="1" applyProtection="1">
      <alignment horizontal="left" vertical="center" wrapText="1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11" borderId="28" xfId="0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7" borderId="29" xfId="0" applyFont="1" applyFill="1" applyBorder="1" applyAlignment="1" applyProtection="1">
      <alignment horizontal="center" vertical="center"/>
      <protection locked="0" hidden="1"/>
    </xf>
    <xf numFmtId="165" fontId="16" fillId="0" borderId="37" xfId="0" applyNumberFormat="1" applyFont="1" applyBorder="1" applyAlignment="1" applyProtection="1">
      <alignment horizontal="center" vertical="center"/>
      <protection hidden="1"/>
    </xf>
    <xf numFmtId="0" fontId="23" fillId="11" borderId="29" xfId="0" applyFont="1" applyFill="1" applyBorder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0" fontId="16" fillId="0" borderId="41" xfId="0" applyFont="1" applyBorder="1" applyAlignment="1" applyProtection="1">
      <alignment horizontal="left" vertical="center" wrapText="1"/>
      <protection hidden="1"/>
    </xf>
    <xf numFmtId="2" fontId="16" fillId="0" borderId="34" xfId="0" applyNumberFormat="1" applyFont="1" applyBorder="1" applyAlignment="1" applyProtection="1">
      <alignment horizontal="center" vertical="center"/>
      <protection hidden="1"/>
    </xf>
    <xf numFmtId="0" fontId="16" fillId="0" borderId="25" xfId="0" applyFont="1" applyBorder="1" applyAlignment="1" applyProtection="1">
      <alignment vertical="center"/>
      <protection hidden="1"/>
    </xf>
    <xf numFmtId="0" fontId="16" fillId="11" borderId="47" xfId="0" applyFont="1" applyFill="1" applyBorder="1" applyAlignment="1" applyProtection="1">
      <alignment horizontal="left" vertical="center" wrapText="1"/>
      <protection hidden="1"/>
    </xf>
    <xf numFmtId="164" fontId="16" fillId="11" borderId="48" xfId="0" applyNumberFormat="1" applyFont="1" applyFill="1" applyBorder="1" applyAlignment="1" applyProtection="1">
      <alignment horizontal="center" vertical="center"/>
      <protection hidden="1"/>
    </xf>
    <xf numFmtId="0" fontId="16" fillId="11" borderId="39" xfId="0" applyFont="1" applyFill="1" applyBorder="1" applyAlignment="1" applyProtection="1">
      <alignment vertical="center"/>
      <protection hidden="1"/>
    </xf>
    <xf numFmtId="0" fontId="16" fillId="0" borderId="16" xfId="0" applyFont="1" applyBorder="1" applyAlignment="1" applyProtection="1">
      <alignment horizontal="left" vertical="center" wrapText="1"/>
      <protection hidden="1"/>
    </xf>
    <xf numFmtId="164" fontId="24" fillId="9" borderId="42" xfId="0" applyNumberFormat="1" applyFont="1" applyFill="1" applyBorder="1" applyAlignment="1" applyProtection="1">
      <alignment horizontal="center" vertical="center"/>
      <protection hidden="1"/>
    </xf>
    <xf numFmtId="0" fontId="16" fillId="0" borderId="49" xfId="0" applyFont="1" applyBorder="1" applyAlignment="1" applyProtection="1">
      <alignment vertical="center"/>
      <protection hidden="1"/>
    </xf>
    <xf numFmtId="164" fontId="23" fillId="2" borderId="29" xfId="0" applyNumberFormat="1" applyFont="1" applyFill="1" applyBorder="1" applyAlignment="1" applyProtection="1">
      <alignment horizontal="center" vertical="center"/>
      <protection hidden="1"/>
    </xf>
    <xf numFmtId="0" fontId="22" fillId="8" borderId="40" xfId="4" applyFont="1" applyFill="1" applyBorder="1" applyAlignment="1">
      <alignment horizontal="center" vertical="center"/>
    </xf>
    <xf numFmtId="0" fontId="28" fillId="0" borderId="29" xfId="0" applyFont="1" applyBorder="1" applyAlignment="1">
      <alignment vertical="center" wrapText="1"/>
    </xf>
    <xf numFmtId="0" fontId="29" fillId="0" borderId="29" xfId="0" applyFont="1" applyBorder="1" applyAlignment="1">
      <alignment horizontal="center" vertical="center" wrapText="1"/>
    </xf>
    <xf numFmtId="0" fontId="9" fillId="0" borderId="0" xfId="0" applyFont="1"/>
    <xf numFmtId="2" fontId="3" fillId="2" borderId="73" xfId="1" applyNumberFormat="1" applyFont="1" applyFill="1" applyBorder="1" applyAlignment="1">
      <alignment horizontal="center"/>
    </xf>
    <xf numFmtId="0" fontId="31" fillId="0" borderId="0" xfId="0" applyFont="1" applyAlignment="1">
      <alignment horizontal="left" vertical="center" indent="2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 indent="7"/>
    </xf>
    <xf numFmtId="0" fontId="0" fillId="0" borderId="0" xfId="0" applyAlignment="1">
      <alignment horizontal="right"/>
    </xf>
    <xf numFmtId="0" fontId="22" fillId="8" borderId="38" xfId="0" applyFont="1" applyFill="1" applyBorder="1" applyAlignment="1" applyProtection="1">
      <alignment horizontal="center" vertical="center"/>
      <protection hidden="1"/>
    </xf>
    <xf numFmtId="0" fontId="6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0" fontId="16" fillId="0" borderId="44" xfId="0" applyFont="1" applyBorder="1" applyAlignment="1" applyProtection="1">
      <alignment vertical="center"/>
      <protection hidden="1"/>
    </xf>
    <xf numFmtId="0" fontId="56" fillId="2" borderId="6" xfId="1" applyFont="1" applyFill="1" applyBorder="1" applyAlignment="1">
      <alignment horizontal="center" vertical="center"/>
    </xf>
    <xf numFmtId="0" fontId="56" fillId="2" borderId="7" xfId="1" applyFont="1" applyFill="1" applyBorder="1" applyAlignment="1">
      <alignment horizontal="center" vertical="center"/>
    </xf>
    <xf numFmtId="0" fontId="56" fillId="2" borderId="7" xfId="1" applyFont="1" applyFill="1" applyBorder="1" applyAlignment="1">
      <alignment horizontal="center" vertical="center" wrapText="1"/>
    </xf>
    <xf numFmtId="0" fontId="56" fillId="2" borderId="4" xfId="1" applyFont="1" applyFill="1" applyBorder="1" applyAlignment="1">
      <alignment horizontal="center" vertical="center" wrapText="1"/>
    </xf>
    <xf numFmtId="0" fontId="56" fillId="2" borderId="5" xfId="1" applyFont="1" applyFill="1" applyBorder="1" applyAlignment="1">
      <alignment horizontal="center" vertical="center" wrapText="1"/>
    </xf>
    <xf numFmtId="0" fontId="57" fillId="2" borderId="0" xfId="1" applyFont="1" applyFill="1"/>
    <xf numFmtId="3" fontId="31" fillId="11" borderId="29" xfId="0" applyNumberFormat="1" applyFont="1" applyFill="1" applyBorder="1" applyAlignment="1">
      <alignment horizontal="right" vertical="center" indent="7"/>
    </xf>
    <xf numFmtId="0" fontId="46" fillId="8" borderId="0" xfId="0" applyFont="1" applyFill="1" applyAlignment="1">
      <alignment horizontal="left" vertical="top" wrapText="1"/>
    </xf>
    <xf numFmtId="0" fontId="46" fillId="8" borderId="0" xfId="0" applyFont="1" applyFill="1" applyAlignment="1">
      <alignment horizontal="left" vertical="top"/>
    </xf>
    <xf numFmtId="0" fontId="10" fillId="8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justify" wrapText="1"/>
    </xf>
    <xf numFmtId="0" fontId="45" fillId="8" borderId="0" xfId="0" applyFont="1" applyFill="1" applyAlignment="1">
      <alignment horizontal="left" vertical="center"/>
    </xf>
    <xf numFmtId="0" fontId="45" fillId="8" borderId="0" xfId="0" applyFont="1" applyFill="1" applyAlignment="1">
      <alignment horizontal="center" vertical="center"/>
    </xf>
    <xf numFmtId="0" fontId="42" fillId="5" borderId="2" xfId="1" applyFont="1" applyFill="1" applyBorder="1" applyAlignment="1">
      <alignment horizontal="center" vertical="center"/>
    </xf>
    <xf numFmtId="0" fontId="42" fillId="5" borderId="3" xfId="1" applyFont="1" applyFill="1" applyBorder="1" applyAlignment="1">
      <alignment horizontal="center" vertical="center"/>
    </xf>
    <xf numFmtId="0" fontId="42" fillId="5" borderId="4" xfId="1" applyFont="1" applyFill="1" applyBorder="1" applyAlignment="1">
      <alignment horizontal="center" vertical="center"/>
    </xf>
    <xf numFmtId="0" fontId="42" fillId="5" borderId="5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1" fillId="2" borderId="0" xfId="1" applyFill="1" applyAlignment="1">
      <alignment horizontal="center"/>
    </xf>
    <xf numFmtId="0" fontId="14" fillId="2" borderId="0" xfId="0" applyFont="1" applyFill="1" applyAlignment="1">
      <alignment horizontal="left" vertical="center" wrapText="1"/>
    </xf>
    <xf numFmtId="0" fontId="17" fillId="0" borderId="21" xfId="0" applyFont="1" applyBorder="1" applyAlignment="1" applyProtection="1">
      <alignment horizontal="left" vertical="center" wrapText="1"/>
      <protection hidden="1"/>
    </xf>
    <xf numFmtId="0" fontId="17" fillId="0" borderId="22" xfId="0" applyFont="1" applyBorder="1" applyAlignment="1" applyProtection="1">
      <alignment horizontal="left" vertical="center"/>
      <protection hidden="1"/>
    </xf>
    <xf numFmtId="0" fontId="17" fillId="0" borderId="23" xfId="0" applyFont="1" applyBorder="1" applyAlignment="1" applyProtection="1">
      <alignment horizontal="left" vertical="center"/>
      <protection hidden="1"/>
    </xf>
    <xf numFmtId="0" fontId="19" fillId="0" borderId="26" xfId="0" applyFont="1" applyBorder="1" applyAlignment="1" applyProtection="1">
      <alignment horizontal="left" vertical="center"/>
      <protection hidden="1"/>
    </xf>
    <xf numFmtId="0" fontId="19" fillId="0" borderId="14" xfId="0" applyFont="1" applyBorder="1" applyAlignment="1" applyProtection="1">
      <alignment horizontal="left" vertical="center"/>
      <protection hidden="1"/>
    </xf>
    <xf numFmtId="0" fontId="19" fillId="0" borderId="27" xfId="0" applyFont="1" applyBorder="1" applyAlignment="1" applyProtection="1">
      <alignment horizontal="left" vertical="center"/>
      <protection hidden="1"/>
    </xf>
    <xf numFmtId="0" fontId="40" fillId="0" borderId="26" xfId="0" applyFont="1" applyBorder="1" applyAlignment="1" applyProtection="1">
      <alignment horizontal="left" vertical="center"/>
      <protection hidden="1"/>
    </xf>
    <xf numFmtId="0" fontId="40" fillId="0" borderId="14" xfId="0" applyFont="1" applyBorder="1" applyAlignment="1" applyProtection="1">
      <alignment horizontal="left" vertical="center"/>
      <protection hidden="1"/>
    </xf>
    <xf numFmtId="0" fontId="40" fillId="0" borderId="27" xfId="0" applyFont="1" applyBorder="1" applyAlignment="1" applyProtection="1">
      <alignment horizontal="left" vertical="center"/>
      <protection hidden="1"/>
    </xf>
    <xf numFmtId="0" fontId="16" fillId="11" borderId="26" xfId="0" applyFont="1" applyFill="1" applyBorder="1" applyAlignment="1" applyProtection="1">
      <alignment horizontal="left" vertical="center"/>
      <protection hidden="1"/>
    </xf>
    <xf numFmtId="0" fontId="16" fillId="11" borderId="14" xfId="0" applyFont="1" applyFill="1" applyBorder="1" applyAlignment="1" applyProtection="1">
      <alignment horizontal="left" vertical="center"/>
      <protection hidden="1"/>
    </xf>
    <xf numFmtId="0" fontId="39" fillId="11" borderId="26" xfId="0" applyFont="1" applyFill="1" applyBorder="1" applyAlignment="1" applyProtection="1">
      <alignment horizontal="left" vertical="center"/>
      <protection hidden="1"/>
    </xf>
    <xf numFmtId="0" fontId="39" fillId="11" borderId="14" xfId="0" applyFont="1" applyFill="1" applyBorder="1" applyAlignment="1" applyProtection="1">
      <alignment horizontal="left" vertical="center"/>
      <protection hidden="1"/>
    </xf>
    <xf numFmtId="0" fontId="16" fillId="0" borderId="26" xfId="0" applyFont="1" applyBorder="1" applyAlignment="1" applyProtection="1">
      <alignment horizontal="left" vertical="center"/>
      <protection hidden="1"/>
    </xf>
    <xf numFmtId="0" fontId="16" fillId="0" borderId="14" xfId="0" applyFont="1" applyBorder="1" applyAlignment="1" applyProtection="1">
      <alignment horizontal="left" vertical="center"/>
      <protection hidden="1"/>
    </xf>
    <xf numFmtId="0" fontId="39" fillId="0" borderId="26" xfId="0" applyFont="1" applyBorder="1" applyAlignment="1" applyProtection="1">
      <alignment horizontal="left" vertical="center"/>
      <protection hidden="1"/>
    </xf>
    <xf numFmtId="0" fontId="39" fillId="0" borderId="14" xfId="0" applyFont="1" applyBorder="1" applyAlignment="1" applyProtection="1">
      <alignment horizontal="left" vertical="center"/>
      <protection hidden="1"/>
    </xf>
    <xf numFmtId="0" fontId="16" fillId="11" borderId="13" xfId="0" applyFont="1" applyFill="1" applyBorder="1" applyAlignment="1" applyProtection="1">
      <alignment horizontal="left" vertical="center"/>
      <protection hidden="1"/>
    </xf>
    <xf numFmtId="0" fontId="16" fillId="11" borderId="29" xfId="0" applyFont="1" applyFill="1" applyBorder="1" applyAlignment="1" applyProtection="1">
      <alignment horizontal="left" vertical="center"/>
      <protection hidden="1"/>
    </xf>
    <xf numFmtId="0" fontId="39" fillId="11" borderId="13" xfId="0" applyFont="1" applyFill="1" applyBorder="1" applyAlignment="1" applyProtection="1">
      <alignment horizontal="left" vertical="center"/>
      <protection hidden="1"/>
    </xf>
    <xf numFmtId="0" fontId="39" fillId="11" borderId="29" xfId="0" applyFont="1" applyFill="1" applyBorder="1" applyAlignment="1" applyProtection="1">
      <alignment horizontal="left" vertical="center"/>
      <protection hidden="1"/>
    </xf>
    <xf numFmtId="0" fontId="16" fillId="0" borderId="13" xfId="0" applyFont="1" applyBorder="1" applyAlignment="1" applyProtection="1">
      <alignment horizontal="left" vertical="center"/>
      <protection hidden="1"/>
    </xf>
    <xf numFmtId="0" fontId="16" fillId="0" borderId="29" xfId="0" applyFont="1" applyBorder="1" applyAlignment="1" applyProtection="1">
      <alignment horizontal="left" vertical="center"/>
      <protection hidden="1"/>
    </xf>
    <xf numFmtId="0" fontId="39" fillId="0" borderId="13" xfId="0" applyFont="1" applyBorder="1" applyAlignment="1" applyProtection="1">
      <alignment horizontal="left" vertical="center"/>
      <protection hidden="1"/>
    </xf>
    <xf numFmtId="0" fontId="39" fillId="0" borderId="29" xfId="0" applyFont="1" applyBorder="1" applyAlignment="1" applyProtection="1">
      <alignment horizontal="left" vertical="center"/>
      <protection hidden="1"/>
    </xf>
    <xf numFmtId="0" fontId="16" fillId="0" borderId="33" xfId="0" applyFont="1" applyBorder="1" applyAlignment="1" applyProtection="1">
      <alignment horizontal="left" vertical="center"/>
      <protection hidden="1"/>
    </xf>
    <xf numFmtId="0" fontId="16" fillId="0" borderId="39" xfId="0" applyFont="1" applyBorder="1" applyAlignment="1" applyProtection="1">
      <alignment horizontal="left" vertical="center"/>
      <protection hidden="1"/>
    </xf>
    <xf numFmtId="0" fontId="16" fillId="0" borderId="40" xfId="0" applyFont="1" applyBorder="1" applyAlignment="1" applyProtection="1">
      <alignment horizontal="left" vertical="center"/>
      <protection hidden="1"/>
    </xf>
    <xf numFmtId="0" fontId="7" fillId="0" borderId="21" xfId="0" applyFont="1" applyBorder="1" applyAlignment="1" applyProtection="1">
      <alignment horizontal="left" vertical="center" wrapText="1"/>
      <protection hidden="1"/>
    </xf>
    <xf numFmtId="0" fontId="7" fillId="0" borderId="46" xfId="0" applyFont="1" applyBorder="1" applyAlignment="1" applyProtection="1">
      <alignment horizontal="left" vertical="center" wrapText="1"/>
      <protection hidden="1"/>
    </xf>
    <xf numFmtId="0" fontId="16" fillId="0" borderId="31" xfId="0" applyFont="1" applyBorder="1" applyAlignment="1" applyProtection="1">
      <alignment horizontal="left" vertical="center"/>
      <protection hidden="1"/>
    </xf>
    <xf numFmtId="0" fontId="16" fillId="0" borderId="32" xfId="0" applyFont="1" applyBorder="1" applyAlignment="1" applyProtection="1">
      <alignment horizontal="left" vertical="center"/>
      <protection hidden="1"/>
    </xf>
    <xf numFmtId="0" fontId="39" fillId="0" borderId="31" xfId="0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left" vertical="center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left" vertical="center"/>
      <protection hidden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justify" vertical="top" wrapText="1"/>
    </xf>
    <xf numFmtId="0" fontId="31" fillId="2" borderId="0" xfId="0" applyFont="1" applyFill="1" applyAlignment="1">
      <alignment horizontal="justify" vertical="top"/>
    </xf>
    <xf numFmtId="0" fontId="31" fillId="2" borderId="0" xfId="0" applyFont="1" applyFill="1" applyAlignment="1">
      <alignment horizontal="left" vertical="top"/>
    </xf>
    <xf numFmtId="0" fontId="27" fillId="8" borderId="65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64" xfId="0" applyFont="1" applyFill="1" applyBorder="1" applyAlignment="1">
      <alignment horizontal="center" vertical="center" wrapText="1"/>
    </xf>
    <xf numFmtId="0" fontId="28" fillId="10" borderId="29" xfId="0" applyFont="1" applyFill="1" applyBorder="1" applyAlignment="1">
      <alignment vertical="center" wrapText="1"/>
    </xf>
    <xf numFmtId="0" fontId="28" fillId="2" borderId="29" xfId="0" applyFont="1" applyFill="1" applyBorder="1" applyAlignment="1">
      <alignment horizontal="center" vertical="center" wrapText="1"/>
    </xf>
    <xf numFmtId="0" fontId="28" fillId="10" borderId="29" xfId="0" applyFont="1" applyFill="1" applyBorder="1" applyAlignment="1">
      <alignment horizontal="center" vertical="center"/>
    </xf>
    <xf numFmtId="0" fontId="47" fillId="2" borderId="0" xfId="2" applyFont="1" applyFill="1" applyBorder="1" applyAlignment="1">
      <alignment horizontal="left" vertical="top" wrapText="1"/>
    </xf>
    <xf numFmtId="0" fontId="48" fillId="8" borderId="0" xfId="0" applyFont="1" applyFill="1" applyAlignment="1">
      <alignment horizontal="center" vertical="center"/>
    </xf>
    <xf numFmtId="0" fontId="8" fillId="2" borderId="41" xfId="1" applyFont="1" applyFill="1" applyBorder="1" applyAlignment="1" applyProtection="1">
      <alignment horizontal="center"/>
      <protection locked="0"/>
    </xf>
    <xf numFmtId="2" fontId="3" fillId="2" borderId="74" xfId="1" applyNumberFormat="1" applyFont="1" applyFill="1" applyBorder="1" applyAlignment="1">
      <alignment horizontal="center"/>
    </xf>
    <xf numFmtId="2" fontId="3" fillId="2" borderId="75" xfId="1" applyNumberFormat="1" applyFont="1" applyFill="1" applyBorder="1" applyAlignment="1">
      <alignment horizontal="center"/>
    </xf>
    <xf numFmtId="2" fontId="3" fillId="2" borderId="76" xfId="1" applyNumberFormat="1" applyFont="1" applyFill="1" applyBorder="1" applyAlignment="1">
      <alignment horizontal="center"/>
    </xf>
    <xf numFmtId="2" fontId="3" fillId="2" borderId="77" xfId="1" applyNumberFormat="1" applyFont="1" applyFill="1" applyBorder="1" applyAlignment="1">
      <alignment horizontal="center"/>
    </xf>
    <xf numFmtId="2" fontId="3" fillId="2" borderId="78" xfId="1" applyNumberFormat="1" applyFont="1" applyFill="1" applyBorder="1" applyAlignment="1">
      <alignment horizontal="center"/>
    </xf>
  </cellXfs>
  <cellStyles count="5">
    <cellStyle name="Hypertextový odkaz" xfId="2" builtinId="8"/>
    <cellStyle name="Normální" xfId="0" builtinId="0"/>
    <cellStyle name="Normální 2" xfId="1" xr:uid="{621D78CD-2865-4E1D-8F86-F68BC6355C2B}"/>
    <cellStyle name="Normální 3 2" xfId="4" xr:uid="{CE432DAD-AE21-4263-9478-572DD66B50BD}"/>
    <cellStyle name="Normální 4 2" xfId="3" xr:uid="{C13E428E-A093-42EE-B732-0D997045ECC4}"/>
  </cellStyles>
  <dxfs count="2">
    <dxf>
      <font>
        <color theme="2" tint="-9.9948118533890809E-2"/>
      </font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1C3553"/>
      <color rgb="FFF4F4F3"/>
      <color rgb="FFFFCCFF"/>
      <color rgb="FFFFFFCC"/>
      <color rgb="FF2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ojtíšek Jakub" id="{5FA351EE-7720-48F8-972D-56F3E46D5D7F}" userId="S::jvojtisek@biovendor.com::7c20644a-bdb9-49c1-b9a8-50153b3e77b2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1" dT="2024-12-13T09:28:00.18" personId="{5FA351EE-7720-48F8-972D-56F3E46D5D7F}" id="{2D413108-6723-4684-8765-82233594BC0C}">
    <text>Pro kit Intolerance I je zrušena podmínka pro zvyšování pipetovaného objemu při překročení určité hodnoty CT - tzn. vzorec je jiný než u ostatních kitů.
...Je to proto, že ve vývoji bylo ověřeno, že ani vzorky pod deklarovaným limitem detekce nepřekračují tyto hodnoty CT (jaké mají určené ostatní kity) a pro získání dostatečného množství kvalitních dat u takových vzorků nebylo nutné jejich pipetovaný objem navyšovat.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novotny@biovendor-mdx.com" TargetMode="External"/><Relationship Id="rId2" Type="http://schemas.openxmlformats.org/officeDocument/2006/relationships/hyperlink" Target="mailto:tothova@biovendor-mdx.com" TargetMode="External"/><Relationship Id="rId1" Type="http://schemas.openxmlformats.org/officeDocument/2006/relationships/hyperlink" Target="https://support.illumina.com/content/dam/illumina-support/documents/documentation/system_documentation/miseq/miseq-system-custom-primers-guide-15041638-01.pdf" TargetMode="Externa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ovotny@biovendor-md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3BB3B-6C29-4AE5-BB69-2C03EA86CA0E}">
  <sheetPr codeName="Hárok1">
    <tabColor theme="9" tint="0.39997558519241921"/>
    <pageSetUpPr fitToPage="1"/>
  </sheetPr>
  <dimension ref="A1:I44"/>
  <sheetViews>
    <sheetView showGridLines="0" tabSelected="1" view="pageLayout" topLeftCell="A2" zoomScaleNormal="100" zoomScaleSheetLayoutView="85" workbookViewId="0">
      <selection activeCell="A8" sqref="A8"/>
    </sheetView>
  </sheetViews>
  <sheetFormatPr defaultRowHeight="15" x14ac:dyDescent="0.25"/>
  <cols>
    <col min="1" max="1" width="3" customWidth="1"/>
    <col min="2" max="9" width="11.5703125" customWidth="1"/>
  </cols>
  <sheetData>
    <row r="1" spans="1:9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ht="29.25" customHeight="1" x14ac:dyDescent="0.25">
      <c r="A2" s="237" t="s">
        <v>25</v>
      </c>
      <c r="B2" s="237"/>
      <c r="C2" s="237"/>
      <c r="D2" s="237"/>
      <c r="E2" s="237"/>
      <c r="F2" s="237"/>
      <c r="G2" s="237"/>
      <c r="H2" s="237"/>
      <c r="I2" s="237"/>
    </row>
    <row r="3" spans="1:9" ht="28.35" customHeight="1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ht="15" customHeight="1" x14ac:dyDescent="0.25">
      <c r="A4" s="238" t="s">
        <v>191</v>
      </c>
      <c r="B4" s="238"/>
      <c r="C4" s="238"/>
      <c r="D4" s="238"/>
      <c r="E4" s="238"/>
      <c r="F4" s="238"/>
      <c r="G4" s="238"/>
      <c r="H4" s="238"/>
      <c r="I4" s="238"/>
    </row>
    <row r="5" spans="1:9" ht="28.35" customHeight="1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239"/>
      <c r="B6" s="239"/>
      <c r="C6" s="239"/>
      <c r="D6" s="239"/>
      <c r="E6" s="239"/>
      <c r="F6" s="239"/>
      <c r="G6" s="239"/>
      <c r="H6" s="239"/>
      <c r="I6" s="239"/>
    </row>
    <row r="7" spans="1:9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x14ac:dyDescent="0.25">
      <c r="A8" s="32"/>
      <c r="B8" s="32"/>
      <c r="C8" s="32"/>
      <c r="D8" s="32"/>
      <c r="E8" s="32"/>
      <c r="F8" s="32"/>
      <c r="G8" s="32"/>
      <c r="H8" s="32"/>
      <c r="I8" s="32"/>
    </row>
    <row r="9" spans="1:9" ht="18" x14ac:dyDescent="0.25">
      <c r="A9" s="240" t="s">
        <v>192</v>
      </c>
      <c r="B9" s="240"/>
      <c r="C9" s="240"/>
      <c r="D9" s="240"/>
      <c r="E9" s="240"/>
      <c r="F9" s="240"/>
      <c r="G9" s="240"/>
      <c r="H9" s="240"/>
      <c r="I9" s="240"/>
    </row>
    <row r="10" spans="1:9" x14ac:dyDescent="0.25">
      <c r="A10" s="32"/>
      <c r="B10" s="32"/>
      <c r="C10" s="32"/>
      <c r="D10" s="32"/>
      <c r="E10" s="32"/>
      <c r="F10" s="32"/>
      <c r="G10" s="32"/>
      <c r="H10" s="32"/>
      <c r="I10" s="32"/>
    </row>
    <row r="11" spans="1:9" ht="21.2" customHeight="1" x14ac:dyDescent="0.25">
      <c r="A11" s="33" t="s">
        <v>86</v>
      </c>
      <c r="B11" s="241" t="s">
        <v>193</v>
      </c>
      <c r="C11" s="241"/>
      <c r="D11" s="241"/>
      <c r="E11" s="241"/>
      <c r="F11" s="241"/>
      <c r="G11" s="241"/>
      <c r="H11" s="241"/>
      <c r="I11" s="241"/>
    </row>
    <row r="12" spans="1:9" ht="34.5" customHeight="1" x14ac:dyDescent="0.25">
      <c r="A12" s="34" t="s">
        <v>87</v>
      </c>
      <c r="B12" s="241" t="s">
        <v>198</v>
      </c>
      <c r="C12" s="241"/>
      <c r="D12" s="241"/>
      <c r="E12" s="241"/>
      <c r="F12" s="241"/>
      <c r="G12" s="241"/>
      <c r="H12" s="241"/>
      <c r="I12" s="241"/>
    </row>
    <row r="13" spans="1:9" ht="21.2" customHeight="1" x14ac:dyDescent="0.25">
      <c r="A13" s="43" t="s">
        <v>89</v>
      </c>
      <c r="B13" s="43" t="s">
        <v>245</v>
      </c>
      <c r="C13" s="43"/>
      <c r="D13" s="43"/>
      <c r="E13" s="43"/>
      <c r="F13" s="43"/>
      <c r="G13" s="43"/>
      <c r="H13" s="43"/>
      <c r="I13" s="43"/>
    </row>
    <row r="14" spans="1:9" x14ac:dyDescent="0.25">
      <c r="A14" s="32"/>
      <c r="B14" s="32"/>
      <c r="C14" s="32"/>
      <c r="D14" s="32"/>
      <c r="E14" s="32"/>
      <c r="F14" s="32"/>
      <c r="G14" s="32"/>
      <c r="H14" s="32"/>
      <c r="I14" s="32"/>
    </row>
    <row r="15" spans="1:9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9" ht="30.6" customHeight="1" x14ac:dyDescent="0.25">
      <c r="A16" s="242" t="s">
        <v>194</v>
      </c>
      <c r="B16" s="242"/>
      <c r="C16" s="242"/>
      <c r="D16" s="242"/>
      <c r="E16" s="242"/>
      <c r="F16" s="242"/>
      <c r="G16" s="242"/>
      <c r="H16" s="242"/>
      <c r="I16" s="24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C18" s="32"/>
      <c r="D18" s="32"/>
      <c r="E18" s="32"/>
      <c r="F18" s="32"/>
      <c r="G18" s="32"/>
      <c r="H18" s="32"/>
      <c r="I18" s="32"/>
    </row>
    <row r="19" spans="1:9" ht="22.5" customHeight="1" x14ac:dyDescent="0.25">
      <c r="A19" s="243" t="s">
        <v>195</v>
      </c>
      <c r="B19" s="243"/>
      <c r="C19" s="243"/>
      <c r="D19" s="243"/>
      <c r="E19" s="243"/>
      <c r="F19" s="243"/>
      <c r="G19" s="243"/>
      <c r="H19" s="243"/>
      <c r="I19" s="243"/>
    </row>
    <row r="20" spans="1:9" ht="8.4499999999999993" customHeight="1" x14ac:dyDescent="0.25">
      <c r="A20" s="244"/>
      <c r="B20" s="244"/>
      <c r="C20" s="244"/>
      <c r="D20" s="244"/>
      <c r="E20" s="244"/>
      <c r="F20" s="244"/>
      <c r="G20" s="244"/>
      <c r="H20" s="244"/>
      <c r="I20" s="244"/>
    </row>
    <row r="21" spans="1:9" ht="33.950000000000003" customHeight="1" x14ac:dyDescent="0.25">
      <c r="A21" s="235" t="s">
        <v>208</v>
      </c>
      <c r="B21" s="236"/>
      <c r="C21" s="236"/>
      <c r="D21" s="236"/>
      <c r="E21" s="236"/>
      <c r="F21" s="236"/>
      <c r="G21" s="236"/>
      <c r="H21" s="236"/>
      <c r="I21" s="236"/>
    </row>
    <row r="22" spans="1:9" x14ac:dyDescent="0.25">
      <c r="A22" s="32"/>
      <c r="B22" s="32"/>
      <c r="C22" s="32"/>
      <c r="D22" s="32"/>
      <c r="E22" s="32"/>
      <c r="F22" s="32"/>
      <c r="G22" s="32"/>
      <c r="H22" s="32"/>
      <c r="I22" s="32"/>
    </row>
    <row r="23" spans="1:9" x14ac:dyDescent="0.25">
      <c r="A23" s="32"/>
      <c r="B23" s="32"/>
      <c r="C23" s="32"/>
      <c r="D23" s="32"/>
      <c r="E23" s="32"/>
      <c r="F23" s="32"/>
      <c r="G23" s="32"/>
      <c r="H23" s="32"/>
      <c r="I23" s="32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  <row r="31" spans="1:9" x14ac:dyDescent="0.25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25">
      <c r="A32" s="32"/>
      <c r="B32" s="32"/>
      <c r="C32" s="32"/>
      <c r="D32" s="32"/>
      <c r="E32" s="32"/>
      <c r="F32" s="32"/>
      <c r="G32" s="32"/>
      <c r="H32" s="32"/>
      <c r="I32" s="32"/>
    </row>
    <row r="33" spans="1:9" x14ac:dyDescent="0.25">
      <c r="A33" s="32"/>
      <c r="B33" s="32"/>
      <c r="C33" s="32"/>
      <c r="D33" s="32"/>
      <c r="E33" s="32"/>
      <c r="F33" s="32"/>
      <c r="G33" s="32"/>
      <c r="H33" s="32"/>
      <c r="I33" s="32"/>
    </row>
    <row r="34" spans="1:9" x14ac:dyDescent="0.25">
      <c r="A34" s="32"/>
      <c r="B34" s="32"/>
      <c r="C34" s="32"/>
      <c r="D34" s="32"/>
      <c r="E34" s="32"/>
      <c r="F34" s="32"/>
      <c r="G34" s="32"/>
      <c r="H34" s="32"/>
      <c r="I34" s="32"/>
    </row>
    <row r="35" spans="1:9" x14ac:dyDescent="0.25">
      <c r="A35" s="32"/>
      <c r="B35" s="32"/>
      <c r="C35" s="32"/>
      <c r="D35" s="32"/>
      <c r="E35" s="32"/>
      <c r="F35" s="32"/>
      <c r="G35" s="32"/>
      <c r="H35" s="32"/>
      <c r="I35" s="32"/>
    </row>
    <row r="36" spans="1:9" x14ac:dyDescent="0.25">
      <c r="A36" s="32"/>
      <c r="B36" s="32"/>
      <c r="C36" s="32"/>
      <c r="D36" s="32"/>
      <c r="E36" s="32"/>
      <c r="F36" s="32"/>
      <c r="G36" s="32"/>
      <c r="H36" s="32"/>
      <c r="I36" s="32"/>
    </row>
    <row r="37" spans="1:9" x14ac:dyDescent="0.25">
      <c r="A37" s="32"/>
      <c r="B37" s="32"/>
      <c r="C37" s="32"/>
      <c r="D37" s="32"/>
      <c r="E37" s="32"/>
      <c r="F37" s="32"/>
      <c r="G37" s="32"/>
      <c r="H37" s="32"/>
      <c r="I37" s="32"/>
    </row>
    <row r="38" spans="1:9" x14ac:dyDescent="0.25">
      <c r="A38" s="32"/>
      <c r="B38" s="32"/>
      <c r="C38" s="32"/>
      <c r="D38" s="32"/>
      <c r="E38" s="32"/>
      <c r="F38" s="32"/>
      <c r="G38" s="32"/>
      <c r="H38" s="32"/>
      <c r="I38" s="32"/>
    </row>
    <row r="39" spans="1:9" x14ac:dyDescent="0.25">
      <c r="A39" s="32"/>
      <c r="B39" s="32"/>
      <c r="C39" s="32"/>
      <c r="D39" s="32"/>
      <c r="E39" s="32"/>
      <c r="F39" s="32"/>
      <c r="G39" s="32"/>
      <c r="H39" s="32"/>
      <c r="I39" s="32"/>
    </row>
    <row r="40" spans="1:9" x14ac:dyDescent="0.25">
      <c r="A40" s="32"/>
      <c r="B40" s="32"/>
      <c r="C40" s="32"/>
      <c r="D40" s="32"/>
      <c r="E40" s="32"/>
      <c r="F40" s="32"/>
      <c r="G40" s="32"/>
      <c r="H40" s="32"/>
      <c r="I40" s="32"/>
    </row>
    <row r="41" spans="1:9" x14ac:dyDescent="0.25">
      <c r="A41" s="32"/>
      <c r="B41" s="32"/>
      <c r="C41" s="32"/>
      <c r="D41" s="32"/>
      <c r="E41" s="32"/>
      <c r="F41" s="32"/>
      <c r="G41" s="32"/>
      <c r="H41" s="32"/>
      <c r="I41" s="32"/>
    </row>
    <row r="42" spans="1:9" x14ac:dyDescent="0.25">
      <c r="A42" s="32"/>
      <c r="B42" s="32"/>
      <c r="C42" s="32"/>
      <c r="D42" s="32"/>
      <c r="E42" s="32"/>
      <c r="F42" s="32"/>
      <c r="G42" s="32"/>
      <c r="H42" s="32"/>
      <c r="I42" s="32"/>
    </row>
    <row r="43" spans="1:9" x14ac:dyDescent="0.25">
      <c r="A43" s="32"/>
      <c r="B43" s="32"/>
      <c r="C43" s="32"/>
      <c r="D43" s="32"/>
      <c r="E43" s="32"/>
      <c r="F43" s="32"/>
      <c r="G43" s="32"/>
      <c r="H43" s="32"/>
      <c r="I43" s="32"/>
    </row>
    <row r="44" spans="1:9" x14ac:dyDescent="0.25">
      <c r="A44" s="32"/>
      <c r="B44" s="32"/>
      <c r="C44" s="32"/>
      <c r="D44" s="32"/>
      <c r="E44" s="32"/>
      <c r="F44" s="32"/>
      <c r="G44" s="32"/>
      <c r="H44" s="32"/>
      <c r="I44" s="32"/>
    </row>
  </sheetData>
  <sheetProtection algorithmName="SHA-512" hashValue="ggCDB22Mfd9Gc1IebTuVvs1iB6OJeeljddsvnIIEsN/CNt/iXBwzc9RXvRR4dwsTlkrItxIyu/dqjUdqocndow==" saltValue="2ngijM3cyCzxEj2TXKH0SA==" spinCount="100000" sheet="1" objects="1" scenarios="1"/>
  <mergeCells count="10">
    <mergeCell ref="A21:I21"/>
    <mergeCell ref="A2:I2"/>
    <mergeCell ref="A4:I4"/>
    <mergeCell ref="A6:I6"/>
    <mergeCell ref="A9:I9"/>
    <mergeCell ref="B11:I11"/>
    <mergeCell ref="A16:I16"/>
    <mergeCell ref="B12:I12"/>
    <mergeCell ref="A19:I19"/>
    <mergeCell ref="A20:I20"/>
  </mergeCells>
  <pageMargins left="0.70866141732283472" right="0.70866141732283472" top="1.2147916666666667" bottom="0.78740157480314965" header="0.31496062992125984" footer="0.31496062992125984"/>
  <pageSetup paperSize="9" scale="91" orientation="portrait" verticalDpi="300" r:id="rId1"/>
  <headerFooter>
    <oddHeader>&amp;L&amp;G&amp;R&amp;"Arial,Obyčejné"&amp;8&amp;K1C3553BioVendor – Laboratorní medicína a.s. 
Karásek 1767/1, 621 00 Brno, Česká republika
+420 549 124 185
sales@biovendor.com
www.biovendor.com</oddHeader>
    <oddFooter>&amp;L&amp;"Arial,Obyčejné"&amp;8Datum vydání: &amp;D&amp;R&amp;"Arial,Obyčejné"&amp;8Strana 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1730-A929-4A88-AB16-EA5701ECE505}">
  <sheetPr codeName="Hárok2">
    <tabColor theme="9" tint="0.39997558519241921"/>
    <pageSetUpPr fitToPage="1"/>
  </sheetPr>
  <dimension ref="A2:AG76"/>
  <sheetViews>
    <sheetView view="pageLayout" zoomScale="70" zoomScaleNormal="90" zoomScalePageLayoutView="70" workbookViewId="0">
      <selection activeCell="A9" sqref="A9"/>
    </sheetView>
  </sheetViews>
  <sheetFormatPr defaultColWidth="12.42578125" defaultRowHeight="15" x14ac:dyDescent="0.2"/>
  <cols>
    <col min="1" max="1" width="12.85546875" style="2" customWidth="1"/>
    <col min="2" max="6" width="12.5703125" style="2" customWidth="1"/>
    <col min="7" max="7" width="16.28515625" style="2" customWidth="1"/>
    <col min="8" max="9" width="12.5703125" style="2" customWidth="1"/>
    <col min="10" max="11" width="16.28515625" style="2" customWidth="1"/>
    <col min="12" max="12" width="12.5703125" style="2" customWidth="1"/>
    <col min="13" max="13" width="18.28515625" style="2" customWidth="1"/>
    <col min="14" max="15" width="14.42578125" style="2" customWidth="1"/>
    <col min="16" max="16" width="16.7109375" style="2" customWidth="1"/>
    <col min="17" max="22" width="12.5703125" style="2" customWidth="1"/>
    <col min="23" max="23" width="16.28515625" style="2" customWidth="1"/>
    <col min="24" max="25" width="12.5703125" style="2" customWidth="1"/>
    <col min="26" max="27" width="16.28515625" style="2" customWidth="1"/>
    <col min="28" max="28" width="12.5703125" style="2" customWidth="1"/>
    <col min="29" max="29" width="18.28515625" style="2" customWidth="1"/>
    <col min="30" max="31" width="14.7109375" style="2" customWidth="1"/>
    <col min="32" max="32" width="17.5703125" style="2" customWidth="1"/>
    <col min="33" max="33" width="12.5703125" style="2" customWidth="1"/>
    <col min="34" max="34" width="20.42578125" style="2" customWidth="1"/>
    <col min="35" max="16384" width="12.42578125" style="2"/>
  </cols>
  <sheetData>
    <row r="2" spans="1:33" ht="30" x14ac:dyDescent="0.2">
      <c r="A2" s="1" t="s">
        <v>0</v>
      </c>
      <c r="B2" s="1"/>
      <c r="C2" s="1"/>
      <c r="D2" s="1"/>
      <c r="G2" s="249" t="s">
        <v>1</v>
      </c>
      <c r="H2" s="249"/>
      <c r="I2" s="249"/>
      <c r="J2" s="249"/>
      <c r="K2" s="249"/>
      <c r="L2" s="249"/>
      <c r="M2" s="3"/>
      <c r="N2" s="4" t="s">
        <v>197</v>
      </c>
      <c r="O2" s="59" t="s">
        <v>2</v>
      </c>
      <c r="P2" s="3"/>
      <c r="Q2" s="3"/>
    </row>
    <row r="3" spans="1:33" ht="18" customHeight="1" x14ac:dyDescent="0.2">
      <c r="G3" s="5" t="s">
        <v>9</v>
      </c>
      <c r="H3" s="5">
        <v>1</v>
      </c>
      <c r="I3" s="5" t="s">
        <v>7</v>
      </c>
      <c r="J3" s="5">
        <v>2</v>
      </c>
      <c r="K3" s="5" t="s">
        <v>257</v>
      </c>
      <c r="L3" s="5">
        <v>4</v>
      </c>
      <c r="M3" s="5"/>
      <c r="N3" s="57">
        <v>31</v>
      </c>
      <c r="O3" s="57">
        <v>2</v>
      </c>
      <c r="P3" s="5"/>
      <c r="Q3" s="5"/>
    </row>
    <row r="4" spans="1:33" ht="18" customHeight="1" x14ac:dyDescent="0.2">
      <c r="A4" s="6" t="s">
        <v>5</v>
      </c>
      <c r="B4" s="6"/>
      <c r="C4" s="7">
        <v>100</v>
      </c>
      <c r="D4" s="6" t="s">
        <v>6</v>
      </c>
      <c r="G4" s="5" t="s">
        <v>200</v>
      </c>
      <c r="H4" s="5">
        <v>1</v>
      </c>
      <c r="I4" s="5" t="s">
        <v>4</v>
      </c>
      <c r="J4" s="58">
        <v>3</v>
      </c>
      <c r="K4" s="58" t="s">
        <v>285</v>
      </c>
      <c r="L4" s="225">
        <v>4</v>
      </c>
      <c r="M4" s="5"/>
      <c r="N4" s="57">
        <v>34</v>
      </c>
      <c r="O4" s="57">
        <v>3</v>
      </c>
      <c r="P4" s="5"/>
      <c r="Q4" s="5"/>
    </row>
    <row r="5" spans="1:33" ht="18" customHeight="1" x14ac:dyDescent="0.2">
      <c r="G5" s="5" t="s">
        <v>224</v>
      </c>
      <c r="H5" s="5">
        <v>2</v>
      </c>
      <c r="I5" s="5" t="s">
        <v>8</v>
      </c>
      <c r="J5" s="58">
        <v>4</v>
      </c>
      <c r="K5" s="58"/>
      <c r="L5" s="5"/>
      <c r="M5" s="5"/>
      <c r="N5" s="4" t="s">
        <v>239</v>
      </c>
      <c r="P5" s="5"/>
    </row>
    <row r="6" spans="1:33" ht="18" customHeight="1" x14ac:dyDescent="0.2">
      <c r="G6" s="5" t="s">
        <v>223</v>
      </c>
      <c r="H6" s="5">
        <v>2</v>
      </c>
      <c r="I6" s="5" t="s">
        <v>3</v>
      </c>
      <c r="J6" s="5">
        <v>4</v>
      </c>
      <c r="K6" s="5"/>
      <c r="L6" s="5"/>
      <c r="M6" s="5"/>
      <c r="N6" s="100">
        <v>10</v>
      </c>
      <c r="O6" s="100">
        <v>2</v>
      </c>
      <c r="P6" s="5"/>
      <c r="Q6" s="5"/>
    </row>
    <row r="7" spans="1:33" ht="18" customHeight="1" x14ac:dyDescent="0.2">
      <c r="G7" s="5" t="s">
        <v>10</v>
      </c>
      <c r="H7" s="5">
        <v>3</v>
      </c>
      <c r="I7" s="5" t="s">
        <v>248</v>
      </c>
      <c r="J7" s="5">
        <v>2</v>
      </c>
      <c r="K7" s="5"/>
      <c r="L7" s="5"/>
      <c r="M7" s="5"/>
      <c r="N7" s="5"/>
      <c r="O7" s="5"/>
      <c r="P7" s="5"/>
      <c r="Q7" s="5"/>
    </row>
    <row r="8" spans="1:33" ht="11.1" customHeight="1" x14ac:dyDescent="0.2"/>
    <row r="9" spans="1:33" ht="15.75" thickBot="1" x14ac:dyDescent="0.25"/>
    <row r="10" spans="1:33" ht="26.1" customHeight="1" thickBot="1" x14ac:dyDescent="0.25">
      <c r="A10" s="8"/>
      <c r="B10" s="245" t="s">
        <v>196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7"/>
      <c r="R10" s="245" t="s">
        <v>11</v>
      </c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8"/>
    </row>
    <row r="11" spans="1:33" s="233" customFormat="1" ht="60" customHeight="1" thickBot="1" x14ac:dyDescent="0.3">
      <c r="A11" s="228" t="s">
        <v>12</v>
      </c>
      <c r="B11" s="229" t="s">
        <v>3</v>
      </c>
      <c r="C11" s="229" t="s">
        <v>7</v>
      </c>
      <c r="D11" s="229" t="s">
        <v>9</v>
      </c>
      <c r="E11" s="230" t="s">
        <v>13</v>
      </c>
      <c r="F11" s="230" t="s">
        <v>14</v>
      </c>
      <c r="G11" s="230" t="s">
        <v>15</v>
      </c>
      <c r="H11" s="230" t="s">
        <v>16</v>
      </c>
      <c r="I11" s="230" t="s">
        <v>17</v>
      </c>
      <c r="J11" s="230" t="s">
        <v>242</v>
      </c>
      <c r="K11" s="230" t="s">
        <v>243</v>
      </c>
      <c r="L11" s="230" t="s">
        <v>225</v>
      </c>
      <c r="M11" s="230" t="s">
        <v>248</v>
      </c>
      <c r="N11" s="230" t="s">
        <v>266</v>
      </c>
      <c r="O11" s="230" t="s">
        <v>267</v>
      </c>
      <c r="P11" s="230" t="s">
        <v>285</v>
      </c>
      <c r="Q11" s="230" t="s">
        <v>200</v>
      </c>
      <c r="R11" s="229" t="s">
        <v>3</v>
      </c>
      <c r="S11" s="229" t="s">
        <v>7</v>
      </c>
      <c r="T11" s="229" t="s">
        <v>9</v>
      </c>
      <c r="U11" s="231" t="s">
        <v>13</v>
      </c>
      <c r="V11" s="230" t="s">
        <v>14</v>
      </c>
      <c r="W11" s="230" t="s">
        <v>15</v>
      </c>
      <c r="X11" s="230" t="s">
        <v>16</v>
      </c>
      <c r="Y11" s="230" t="s">
        <v>17</v>
      </c>
      <c r="Z11" s="230" t="s">
        <v>242</v>
      </c>
      <c r="AA11" s="230" t="s">
        <v>243</v>
      </c>
      <c r="AB11" s="230" t="s">
        <v>225</v>
      </c>
      <c r="AC11" s="230" t="s">
        <v>248</v>
      </c>
      <c r="AD11" s="230" t="s">
        <v>266</v>
      </c>
      <c r="AE11" s="230" t="s">
        <v>267</v>
      </c>
      <c r="AF11" s="230" t="s">
        <v>285</v>
      </c>
      <c r="AG11" s="232" t="s">
        <v>200</v>
      </c>
    </row>
    <row r="12" spans="1:33" x14ac:dyDescent="0.2">
      <c r="A12" s="303">
        <v>1</v>
      </c>
      <c r="B12" s="60"/>
      <c r="C12" s="61"/>
      <c r="D12" s="61"/>
      <c r="E12" s="61"/>
      <c r="F12" s="61"/>
      <c r="G12" s="61"/>
      <c r="H12" s="73"/>
      <c r="I12" s="79"/>
      <c r="J12" s="69"/>
      <c r="K12" s="69"/>
      <c r="L12" s="73"/>
      <c r="M12" s="69"/>
      <c r="N12" s="69"/>
      <c r="O12" s="69"/>
      <c r="P12" s="69"/>
      <c r="Q12" s="104"/>
      <c r="R12" s="9">
        <f>IF(Vypocty!$S$4&gt;0, Vypocty!B12*Vypocty!$S$5, 0)</f>
        <v>0</v>
      </c>
      <c r="S12" s="10">
        <f>IF(Vypocty!$S$4&gt;0, Vypocty!C12*Vypocty!$S$5, 0)</f>
        <v>0</v>
      </c>
      <c r="T12" s="10">
        <f>IF(Vypocty!$S$4&gt;0, Vypocty!D12*Vypocty!$S$5,0)</f>
        <v>0</v>
      </c>
      <c r="U12" s="10">
        <f>IF(Vypocty!$S$4&gt;0, Vypocty!E12*Vypocty!$S$5, 0)</f>
        <v>0</v>
      </c>
      <c r="V12" s="10">
        <f>IF(Vypocty!$S$4&gt;0, Vypocty!F12*Vypocty!$S$5, 0)</f>
        <v>0</v>
      </c>
      <c r="W12" s="10">
        <f>IF(Vypocty!$S$4&gt;0, Vypocty!G12*Vypocty!$S$5, 0)</f>
        <v>0</v>
      </c>
      <c r="X12" s="304">
        <f>IF(Vypocty!$S$4&gt;0, Vypocty!H12*Vypocty!$S$5, 0)</f>
        <v>0</v>
      </c>
      <c r="Y12" s="10">
        <f>IF(Vypocty!$S$4&gt;0, Vypocty!I12*Vypocty!$S$5, 0)</f>
        <v>0</v>
      </c>
      <c r="Z12" s="10">
        <f>IF(Vypocty!$S$4&gt;0, Vypocty!J12*Vypocty!$S$5, 0)</f>
        <v>0</v>
      </c>
      <c r="AA12" s="10">
        <f>IF(Vypocty!$S$4&gt;0, Vypocty!K12*Vypocty!$S$5, 0)</f>
        <v>0</v>
      </c>
      <c r="AB12" s="10">
        <f>IF(Vypocty!$S$4&gt;0, Vypocty!L12*Vypocty!$S$5, 0)</f>
        <v>0</v>
      </c>
      <c r="AC12" s="10">
        <f>IF(Vypocty!$S$4&gt;0, Vypocty!M12*Vypocty!$S$5, 0)</f>
        <v>0</v>
      </c>
      <c r="AD12" s="304">
        <f>IF(Vypocty!$S$4&gt;0, Vypocty!N12*Vypocty!$S$5, 0)</f>
        <v>0</v>
      </c>
      <c r="AE12" s="304">
        <f>IF(Vypocty!$S$4&gt;0, Vypocty!O12*Vypocty!$S$5, 0)</f>
        <v>0</v>
      </c>
      <c r="AF12" s="304">
        <f>IF(Vypocty!$S$4&gt;0, Vypocty!P12*Vypocty!$S$5, 0)</f>
        <v>0</v>
      </c>
      <c r="AG12" s="305">
        <f>IF(Vypocty!$S$4&gt;0, Vypocty!Q12*Vypocty!$S$5, 0)</f>
        <v>0</v>
      </c>
    </row>
    <row r="13" spans="1:33" x14ac:dyDescent="0.2">
      <c r="A13" s="12">
        <v>2</v>
      </c>
      <c r="B13" s="62"/>
      <c r="C13" s="63"/>
      <c r="D13" s="63"/>
      <c r="E13" s="63"/>
      <c r="F13" s="63"/>
      <c r="G13" s="63"/>
      <c r="H13" s="74"/>
      <c r="I13" s="74"/>
      <c r="J13" s="101"/>
      <c r="K13" s="101"/>
      <c r="L13" s="101"/>
      <c r="M13" s="101"/>
      <c r="N13" s="101"/>
      <c r="O13" s="101"/>
      <c r="P13" s="101"/>
      <c r="Q13" s="105"/>
      <c r="R13" s="13">
        <f>IF(Vypocty!$S$4&gt;0, Vypocty!B13*Vypocty!$S$5, 0)</f>
        <v>0</v>
      </c>
      <c r="S13" s="11">
        <f>IF(Vypocty!$S$4&gt;0, Vypocty!C13*Vypocty!$S$5, 0)</f>
        <v>0</v>
      </c>
      <c r="T13" s="11">
        <f>IF(Vypocty!$S$4&gt;0, Vypocty!D13*Vypocty!$S$5,0)</f>
        <v>0</v>
      </c>
      <c r="U13" s="11">
        <f>IF(Vypocty!$S$4&gt;0, Vypocty!E13*Vypocty!$S$5, 0)</f>
        <v>0</v>
      </c>
      <c r="V13" s="11">
        <f>IF(Vypocty!$S$4&gt;0, Vypocty!F13*Vypocty!$S$5, 0)</f>
        <v>0</v>
      </c>
      <c r="W13" s="11">
        <f>IF(Vypocty!$S$4&gt;0, Vypocty!G13*Vypocty!$S$5, 0)</f>
        <v>0</v>
      </c>
      <c r="X13" s="11">
        <f>IF(Vypocty!$S$4&gt;0, Vypocty!H13*Vypocty!$S$5, 0)</f>
        <v>0</v>
      </c>
      <c r="Y13" s="11">
        <f>IF(Vypocty!$S$4&gt;0, Vypocty!I13*Vypocty!$S$5, 0)</f>
        <v>0</v>
      </c>
      <c r="Z13" s="11">
        <f>IF(Vypocty!$S$4&gt;0, Vypocty!J13*Vypocty!$S$5, 0)</f>
        <v>0</v>
      </c>
      <c r="AA13" s="11">
        <f>IF(Vypocty!$S$4&gt;0, Vypocty!K13*Vypocty!$S$5, 0)</f>
        <v>0</v>
      </c>
      <c r="AB13" s="11">
        <f>IF(Vypocty!$S$4&gt;0, Vypocty!L13*Vypocty!$S$5, 0)</f>
        <v>0</v>
      </c>
      <c r="AC13" s="11">
        <f>IF(Vypocty!$S$4&gt;0, Vypocty!M13*Vypocty!$S$5, 0)</f>
        <v>0</v>
      </c>
      <c r="AD13" s="219">
        <f>IF(Vypocty!$S$4&gt;0, Vypocty!N13*Vypocty!$S$5, 0)</f>
        <v>0</v>
      </c>
      <c r="AE13" s="219">
        <f>IF(Vypocty!$S$4&gt;0, Vypocty!O13*Vypocty!$S$5, 0)</f>
        <v>0</v>
      </c>
      <c r="AF13" s="219">
        <f>IF(Vypocty!$S$4&gt;0, Vypocty!P13*Vypocty!$S$5, 0)</f>
        <v>0</v>
      </c>
      <c r="AG13" s="306">
        <f>IF(Vypocty!$S$4&gt;0, Vypocty!Q13*Vypocty!$S$5, 0)</f>
        <v>0</v>
      </c>
    </row>
    <row r="14" spans="1:33" x14ac:dyDescent="0.2">
      <c r="A14" s="12">
        <v>3</v>
      </c>
      <c r="B14" s="64"/>
      <c r="C14" s="65"/>
      <c r="D14" s="65"/>
      <c r="E14" s="65"/>
      <c r="F14" s="65"/>
      <c r="G14" s="65"/>
      <c r="H14" s="75"/>
      <c r="I14" s="77"/>
      <c r="J14" s="71"/>
      <c r="K14" s="71"/>
      <c r="L14" s="102"/>
      <c r="M14" s="102"/>
      <c r="N14" s="102"/>
      <c r="O14" s="102"/>
      <c r="P14" s="102"/>
      <c r="Q14" s="106"/>
      <c r="R14" s="13">
        <f>IF(Vypocty!$S$4&gt;0, Vypocty!B14*Vypocty!$S$5, 0)</f>
        <v>0</v>
      </c>
      <c r="S14" s="11">
        <f>IF(Vypocty!$S$4&gt;0, Vypocty!C14*Vypocty!$S$5, 0)</f>
        <v>0</v>
      </c>
      <c r="T14" s="11">
        <f>IF(Vypocty!$S$4&gt;0, Vypocty!D14*Vypocty!$S$5,0)</f>
        <v>0</v>
      </c>
      <c r="U14" s="11">
        <f>IF(Vypocty!$S$4&gt;0, Vypocty!E14*Vypocty!$S$5, 0)</f>
        <v>0</v>
      </c>
      <c r="V14" s="11">
        <f>IF(Vypocty!$S$4&gt;0, Vypocty!F14*Vypocty!$S$5, 0)</f>
        <v>0</v>
      </c>
      <c r="W14" s="11">
        <f>IF(Vypocty!$S$4&gt;0, Vypocty!G14*Vypocty!$S$5, 0)</f>
        <v>0</v>
      </c>
      <c r="X14" s="11">
        <f>IF(Vypocty!$S$4&gt;0, Vypocty!H14*Vypocty!$S$5, 0)</f>
        <v>0</v>
      </c>
      <c r="Y14" s="11">
        <f>IF(Vypocty!$S$4&gt;0, Vypocty!I14*Vypocty!$S$5, 0)</f>
        <v>0</v>
      </c>
      <c r="Z14" s="11">
        <f>IF(Vypocty!$S$4&gt;0, Vypocty!J14*Vypocty!$S$5, 0)</f>
        <v>0</v>
      </c>
      <c r="AA14" s="11">
        <f>IF(Vypocty!$S$4&gt;0, Vypocty!K14*Vypocty!$S$5, 0)</f>
        <v>0</v>
      </c>
      <c r="AB14" s="11">
        <f>IF(Vypocty!$S$4&gt;0, Vypocty!L14*Vypocty!$S$5, 0)</f>
        <v>0</v>
      </c>
      <c r="AC14" s="11">
        <f>IF(Vypocty!$S$4&gt;0, Vypocty!M14*Vypocty!$S$5, 0)</f>
        <v>0</v>
      </c>
      <c r="AD14" s="219">
        <f>IF(Vypocty!$S$4&gt;0, Vypocty!N14*Vypocty!$S$5, 0)</f>
        <v>0</v>
      </c>
      <c r="AE14" s="219">
        <f>IF(Vypocty!$S$4&gt;0, Vypocty!O14*Vypocty!$S$5, 0)</f>
        <v>0</v>
      </c>
      <c r="AF14" s="219">
        <f>IF(Vypocty!$S$4&gt;0, Vypocty!P14*Vypocty!$S$5, 0)</f>
        <v>0</v>
      </c>
      <c r="AG14" s="306">
        <f>IF(Vypocty!$S$4&gt;0, Vypocty!Q14*Vypocty!$S$5, 0)</f>
        <v>0</v>
      </c>
    </row>
    <row r="15" spans="1:33" x14ac:dyDescent="0.2">
      <c r="A15" s="12">
        <v>4</v>
      </c>
      <c r="B15" s="62"/>
      <c r="C15" s="63"/>
      <c r="D15" s="63"/>
      <c r="E15" s="63"/>
      <c r="F15" s="63"/>
      <c r="G15" s="63"/>
      <c r="H15" s="74"/>
      <c r="I15" s="78"/>
      <c r="J15" s="70"/>
      <c r="K15" s="70"/>
      <c r="L15" s="101"/>
      <c r="M15" s="101"/>
      <c r="N15" s="101"/>
      <c r="O15" s="101"/>
      <c r="P15" s="101"/>
      <c r="Q15" s="105"/>
      <c r="R15" s="13">
        <f>IF(Vypocty!$S$4&gt;0, Vypocty!B15*Vypocty!$S$5, 0)</f>
        <v>0</v>
      </c>
      <c r="S15" s="11">
        <f>IF(Vypocty!$S$4&gt;0, Vypocty!C15*Vypocty!$S$5, 0)</f>
        <v>0</v>
      </c>
      <c r="T15" s="11">
        <f>IF(Vypocty!$S$4&gt;0, Vypocty!D15*Vypocty!$S$5,0)</f>
        <v>0</v>
      </c>
      <c r="U15" s="11">
        <f>IF(Vypocty!$S$4&gt;0, Vypocty!E15*Vypocty!$S$5, 0)</f>
        <v>0</v>
      </c>
      <c r="V15" s="11">
        <f>IF(Vypocty!$S$4&gt;0, Vypocty!F15*Vypocty!$S$5, 0)</f>
        <v>0</v>
      </c>
      <c r="W15" s="11">
        <f>IF(Vypocty!$S$4&gt;0, Vypocty!G15*Vypocty!$S$5, 0)</f>
        <v>0</v>
      </c>
      <c r="X15" s="11">
        <f>IF(Vypocty!$S$4&gt;0, Vypocty!H15*Vypocty!$S$5, 0)</f>
        <v>0</v>
      </c>
      <c r="Y15" s="11">
        <f>IF(Vypocty!$S$4&gt;0, Vypocty!I15*Vypocty!$S$5, 0)</f>
        <v>0</v>
      </c>
      <c r="Z15" s="11">
        <f>IF(Vypocty!$S$4&gt;0, Vypocty!J15*Vypocty!$S$5, 0)</f>
        <v>0</v>
      </c>
      <c r="AA15" s="11">
        <f>IF(Vypocty!$S$4&gt;0, Vypocty!K15*Vypocty!$S$5, 0)</f>
        <v>0</v>
      </c>
      <c r="AB15" s="11">
        <f>IF(Vypocty!$S$4&gt;0, Vypocty!L15*Vypocty!$S$5, 0)</f>
        <v>0</v>
      </c>
      <c r="AC15" s="11">
        <f>IF(Vypocty!$S$4&gt;0, Vypocty!M15*Vypocty!$S$5, 0)</f>
        <v>0</v>
      </c>
      <c r="AD15" s="219">
        <f>IF(Vypocty!$S$4&gt;0, Vypocty!N15*Vypocty!$S$5, 0)</f>
        <v>0</v>
      </c>
      <c r="AE15" s="219">
        <f>IF(Vypocty!$S$4&gt;0, Vypocty!O15*Vypocty!$S$5, 0)</f>
        <v>0</v>
      </c>
      <c r="AF15" s="219">
        <f>IF(Vypocty!$S$4&gt;0, Vypocty!P15*Vypocty!$S$5, 0)</f>
        <v>0</v>
      </c>
      <c r="AG15" s="306">
        <f>IF(Vypocty!$S$4&gt;0, Vypocty!Q15*Vypocty!$S$5, 0)</f>
        <v>0</v>
      </c>
    </row>
    <row r="16" spans="1:33" x14ac:dyDescent="0.2">
      <c r="A16" s="12">
        <v>5</v>
      </c>
      <c r="B16" s="64"/>
      <c r="C16" s="65"/>
      <c r="D16" s="65"/>
      <c r="E16" s="65"/>
      <c r="F16" s="65"/>
      <c r="G16" s="65"/>
      <c r="H16" s="75"/>
      <c r="I16" s="77"/>
      <c r="J16" s="71"/>
      <c r="K16" s="71"/>
      <c r="L16" s="102"/>
      <c r="M16" s="102"/>
      <c r="N16" s="102"/>
      <c r="O16" s="102"/>
      <c r="P16" s="102"/>
      <c r="Q16" s="106"/>
      <c r="R16" s="13">
        <f>IF(Vypocty!$S$4&gt;0, Vypocty!B16*Vypocty!$S$5, 0)</f>
        <v>0</v>
      </c>
      <c r="S16" s="11">
        <f>IF(Vypocty!$S$4&gt;0, Vypocty!C16*Vypocty!$S$5, 0)</f>
        <v>0</v>
      </c>
      <c r="T16" s="11">
        <f>IF(Vypocty!$S$4&gt;0, Vypocty!D16*Vypocty!$S$5,0)</f>
        <v>0</v>
      </c>
      <c r="U16" s="11">
        <f>IF(Vypocty!$S$4&gt;0, Vypocty!E16*Vypocty!$S$5, 0)</f>
        <v>0</v>
      </c>
      <c r="V16" s="11">
        <f>IF(Vypocty!$S$4&gt;0, Vypocty!F16*Vypocty!$S$5, 0)</f>
        <v>0</v>
      </c>
      <c r="W16" s="11">
        <f>IF(Vypocty!$S$4&gt;0, Vypocty!G16*Vypocty!$S$5, 0)</f>
        <v>0</v>
      </c>
      <c r="X16" s="11">
        <f>IF(Vypocty!$S$4&gt;0, Vypocty!H16*Vypocty!$S$5, 0)</f>
        <v>0</v>
      </c>
      <c r="Y16" s="11">
        <f>IF(Vypocty!$S$4&gt;0, Vypocty!I16*Vypocty!$S$5, 0)</f>
        <v>0</v>
      </c>
      <c r="Z16" s="11">
        <f>IF(Vypocty!$S$4&gt;0, Vypocty!J16*Vypocty!$S$5, 0)</f>
        <v>0</v>
      </c>
      <c r="AA16" s="11">
        <f>IF(Vypocty!$S$4&gt;0, Vypocty!K16*Vypocty!$S$5, 0)</f>
        <v>0</v>
      </c>
      <c r="AB16" s="11">
        <f>IF(Vypocty!$S$4&gt;0, Vypocty!L16*Vypocty!$S$5, 0)</f>
        <v>0</v>
      </c>
      <c r="AC16" s="11">
        <f>IF(Vypocty!$S$4&gt;0, Vypocty!M16*Vypocty!$S$5, 0)</f>
        <v>0</v>
      </c>
      <c r="AD16" s="219">
        <f>IF(Vypocty!$S$4&gt;0, Vypocty!N16*Vypocty!$S$5, 0)</f>
        <v>0</v>
      </c>
      <c r="AE16" s="219">
        <f>IF(Vypocty!$S$4&gt;0, Vypocty!O16*Vypocty!$S$5, 0)</f>
        <v>0</v>
      </c>
      <c r="AF16" s="219">
        <f>IF(Vypocty!$S$4&gt;0, Vypocty!P16*Vypocty!$S$5, 0)</f>
        <v>0</v>
      </c>
      <c r="AG16" s="306">
        <f>IF(Vypocty!$S$4&gt;0, Vypocty!Q16*Vypocty!$S$5, 0)</f>
        <v>0</v>
      </c>
    </row>
    <row r="17" spans="1:33" x14ac:dyDescent="0.2">
      <c r="A17" s="12">
        <v>6</v>
      </c>
      <c r="B17" s="62"/>
      <c r="C17" s="63"/>
      <c r="D17" s="63"/>
      <c r="E17" s="63"/>
      <c r="F17" s="63"/>
      <c r="G17" s="63"/>
      <c r="H17" s="74"/>
      <c r="I17" s="78"/>
      <c r="J17" s="70"/>
      <c r="K17" s="70"/>
      <c r="L17" s="101"/>
      <c r="M17" s="101"/>
      <c r="N17" s="101"/>
      <c r="O17" s="101"/>
      <c r="P17" s="101"/>
      <c r="Q17" s="105"/>
      <c r="R17" s="13">
        <f>IF(Vypocty!$S$4&gt;0, Vypocty!B17*Vypocty!$S$5, 0)</f>
        <v>0</v>
      </c>
      <c r="S17" s="11">
        <f>IF(Vypocty!$S$4&gt;0, Vypocty!C17*Vypocty!$S$5, 0)</f>
        <v>0</v>
      </c>
      <c r="T17" s="11">
        <f>IF(Vypocty!$S$4&gt;0, Vypocty!D17*Vypocty!$S$5,0)</f>
        <v>0</v>
      </c>
      <c r="U17" s="11">
        <f>IF(Vypocty!$S$4&gt;0, Vypocty!E17*Vypocty!$S$5, 0)</f>
        <v>0</v>
      </c>
      <c r="V17" s="11">
        <f>IF(Vypocty!$S$4&gt;0, Vypocty!F17*Vypocty!$S$5, 0)</f>
        <v>0</v>
      </c>
      <c r="W17" s="11">
        <f>IF(Vypocty!$S$4&gt;0, Vypocty!G17*Vypocty!$S$5, 0)</f>
        <v>0</v>
      </c>
      <c r="X17" s="11">
        <f>IF(Vypocty!$S$4&gt;0, Vypocty!H17*Vypocty!$S$5, 0)</f>
        <v>0</v>
      </c>
      <c r="Y17" s="11">
        <f>IF(Vypocty!$S$4&gt;0, Vypocty!I17*Vypocty!$S$5, 0)</f>
        <v>0</v>
      </c>
      <c r="Z17" s="11">
        <f>IF(Vypocty!$S$4&gt;0, Vypocty!J17*Vypocty!$S$5, 0)</f>
        <v>0</v>
      </c>
      <c r="AA17" s="11">
        <f>IF(Vypocty!$S$4&gt;0, Vypocty!K17*Vypocty!$S$5, 0)</f>
        <v>0</v>
      </c>
      <c r="AB17" s="11">
        <f>IF(Vypocty!$S$4&gt;0, Vypocty!L17*Vypocty!$S$5, 0)</f>
        <v>0</v>
      </c>
      <c r="AC17" s="11">
        <f>IF(Vypocty!$S$4&gt;0, Vypocty!M17*Vypocty!$S$5, 0)</f>
        <v>0</v>
      </c>
      <c r="AD17" s="219">
        <f>IF(Vypocty!$S$4&gt;0, Vypocty!N17*Vypocty!$S$5, 0)</f>
        <v>0</v>
      </c>
      <c r="AE17" s="219">
        <f>IF(Vypocty!$S$4&gt;0, Vypocty!O17*Vypocty!$S$5, 0)</f>
        <v>0</v>
      </c>
      <c r="AF17" s="219">
        <f>IF(Vypocty!$S$4&gt;0, Vypocty!P17*Vypocty!$S$5, 0)</f>
        <v>0</v>
      </c>
      <c r="AG17" s="306">
        <f>IF(Vypocty!$S$4&gt;0, Vypocty!Q17*Vypocty!$S$5, 0)</f>
        <v>0</v>
      </c>
    </row>
    <row r="18" spans="1:33" x14ac:dyDescent="0.2">
      <c r="A18" s="12">
        <v>7</v>
      </c>
      <c r="B18" s="64"/>
      <c r="C18" s="65"/>
      <c r="D18" s="65"/>
      <c r="E18" s="65"/>
      <c r="F18" s="65"/>
      <c r="G18" s="65"/>
      <c r="H18" s="75"/>
      <c r="I18" s="77"/>
      <c r="J18" s="71"/>
      <c r="K18" s="71"/>
      <c r="L18" s="102"/>
      <c r="M18" s="102"/>
      <c r="N18" s="102"/>
      <c r="O18" s="102"/>
      <c r="P18" s="102"/>
      <c r="Q18" s="106"/>
      <c r="R18" s="13">
        <f>IF(Vypocty!$S$4&gt;0, Vypocty!B18*Vypocty!$S$5, 0)</f>
        <v>0</v>
      </c>
      <c r="S18" s="11">
        <f>IF(Vypocty!$S$4&gt;0, Vypocty!C18*Vypocty!$S$5, 0)</f>
        <v>0</v>
      </c>
      <c r="T18" s="11">
        <f>IF(Vypocty!$S$4&gt;0, Vypocty!D18*Vypocty!$S$5,0)</f>
        <v>0</v>
      </c>
      <c r="U18" s="11">
        <f>IF(Vypocty!$S$4&gt;0, Vypocty!E18*Vypocty!$S$5, 0)</f>
        <v>0</v>
      </c>
      <c r="V18" s="11">
        <f>IF(Vypocty!$S$4&gt;0, Vypocty!F18*Vypocty!$S$5, 0)</f>
        <v>0</v>
      </c>
      <c r="W18" s="11">
        <f>IF(Vypocty!$S$4&gt;0, Vypocty!G18*Vypocty!$S$5, 0)</f>
        <v>0</v>
      </c>
      <c r="X18" s="11">
        <f>IF(Vypocty!$S$4&gt;0, Vypocty!H18*Vypocty!$S$5, 0)</f>
        <v>0</v>
      </c>
      <c r="Y18" s="11">
        <f>IF(Vypocty!$S$4&gt;0, Vypocty!I18*Vypocty!$S$5, 0)</f>
        <v>0</v>
      </c>
      <c r="Z18" s="11">
        <f>IF(Vypocty!$S$4&gt;0, Vypocty!J18*Vypocty!$S$5, 0)</f>
        <v>0</v>
      </c>
      <c r="AA18" s="11">
        <f>IF(Vypocty!$S$4&gt;0, Vypocty!K18*Vypocty!$S$5, 0)</f>
        <v>0</v>
      </c>
      <c r="AB18" s="11">
        <f>IF(Vypocty!$S$4&gt;0, Vypocty!L18*Vypocty!$S$5, 0)</f>
        <v>0</v>
      </c>
      <c r="AC18" s="11">
        <f>IF(Vypocty!$S$4&gt;0, Vypocty!M18*Vypocty!$S$5, 0)</f>
        <v>0</v>
      </c>
      <c r="AD18" s="219">
        <f>IF(Vypocty!$S$4&gt;0, Vypocty!N18*Vypocty!$S$5, 0)</f>
        <v>0</v>
      </c>
      <c r="AE18" s="219">
        <f>IF(Vypocty!$S$4&gt;0, Vypocty!O18*Vypocty!$S$5, 0)</f>
        <v>0</v>
      </c>
      <c r="AF18" s="219">
        <f>IF(Vypocty!$S$4&gt;0, Vypocty!P18*Vypocty!$S$5, 0)</f>
        <v>0</v>
      </c>
      <c r="AG18" s="306">
        <f>IF(Vypocty!$S$4&gt;0, Vypocty!Q18*Vypocty!$S$5, 0)</f>
        <v>0</v>
      </c>
    </row>
    <row r="19" spans="1:33" x14ac:dyDescent="0.2">
      <c r="A19" s="12">
        <v>8</v>
      </c>
      <c r="B19" s="62"/>
      <c r="C19" s="63"/>
      <c r="D19" s="63"/>
      <c r="E19" s="63"/>
      <c r="F19" s="63"/>
      <c r="G19" s="63"/>
      <c r="H19" s="74"/>
      <c r="I19" s="78"/>
      <c r="J19" s="70"/>
      <c r="K19" s="70"/>
      <c r="L19" s="101"/>
      <c r="M19" s="101"/>
      <c r="N19" s="101"/>
      <c r="O19" s="101"/>
      <c r="P19" s="101"/>
      <c r="Q19" s="105"/>
      <c r="R19" s="13">
        <f>IF(Vypocty!$S$4&gt;0, Vypocty!B19*Vypocty!$S$5, 0)</f>
        <v>0</v>
      </c>
      <c r="S19" s="11">
        <f>IF(Vypocty!$S$4&gt;0, Vypocty!C19*Vypocty!$S$5, 0)</f>
        <v>0</v>
      </c>
      <c r="T19" s="11">
        <f>IF(Vypocty!$S$4&gt;0, Vypocty!D19*Vypocty!$S$5,0)</f>
        <v>0</v>
      </c>
      <c r="U19" s="11">
        <f>IF(Vypocty!$S$4&gt;0, Vypocty!E19*Vypocty!$S$5, 0)</f>
        <v>0</v>
      </c>
      <c r="V19" s="11">
        <f>IF(Vypocty!$S$4&gt;0, Vypocty!F19*Vypocty!$S$5, 0)</f>
        <v>0</v>
      </c>
      <c r="W19" s="11">
        <f>IF(Vypocty!$S$4&gt;0, Vypocty!G19*Vypocty!$S$5, 0)</f>
        <v>0</v>
      </c>
      <c r="X19" s="11">
        <f>IF(Vypocty!$S$4&gt;0, Vypocty!H19*Vypocty!$S$5, 0)</f>
        <v>0</v>
      </c>
      <c r="Y19" s="11">
        <f>IF(Vypocty!$S$4&gt;0, Vypocty!I19*Vypocty!$S$5, 0)</f>
        <v>0</v>
      </c>
      <c r="Z19" s="11">
        <f>IF(Vypocty!$S$4&gt;0, Vypocty!J19*Vypocty!$S$5, 0)</f>
        <v>0</v>
      </c>
      <c r="AA19" s="11">
        <f>IF(Vypocty!$S$4&gt;0, Vypocty!K19*Vypocty!$S$5, 0)</f>
        <v>0</v>
      </c>
      <c r="AB19" s="11">
        <f>IF(Vypocty!$S$4&gt;0, Vypocty!L19*Vypocty!$S$5, 0)</f>
        <v>0</v>
      </c>
      <c r="AC19" s="11">
        <f>IF(Vypocty!$S$4&gt;0, Vypocty!M19*Vypocty!$S$5, 0)</f>
        <v>0</v>
      </c>
      <c r="AD19" s="219">
        <f>IF(Vypocty!$S$4&gt;0, Vypocty!N19*Vypocty!$S$5, 0)</f>
        <v>0</v>
      </c>
      <c r="AE19" s="219">
        <f>IF(Vypocty!$S$4&gt;0, Vypocty!O19*Vypocty!$S$5, 0)</f>
        <v>0</v>
      </c>
      <c r="AF19" s="219">
        <f>IF(Vypocty!$S$4&gt;0, Vypocty!P19*Vypocty!$S$5, 0)</f>
        <v>0</v>
      </c>
      <c r="AG19" s="306">
        <f>IF(Vypocty!$S$4&gt;0, Vypocty!Q19*Vypocty!$S$5, 0)</f>
        <v>0</v>
      </c>
    </row>
    <row r="20" spans="1:33" x14ac:dyDescent="0.2">
      <c r="A20" s="12">
        <v>9</v>
      </c>
      <c r="B20" s="64"/>
      <c r="C20" s="65"/>
      <c r="D20" s="65"/>
      <c r="E20" s="65"/>
      <c r="F20" s="65"/>
      <c r="G20" s="65"/>
      <c r="H20" s="75"/>
      <c r="I20" s="77"/>
      <c r="J20" s="71"/>
      <c r="K20" s="71"/>
      <c r="L20" s="102"/>
      <c r="M20" s="102"/>
      <c r="N20" s="102"/>
      <c r="O20" s="102"/>
      <c r="P20" s="102"/>
      <c r="Q20" s="106"/>
      <c r="R20" s="13">
        <f>IF(Vypocty!$S$4&gt;0, Vypocty!B20*Vypocty!$S$5, 0)</f>
        <v>0</v>
      </c>
      <c r="S20" s="11">
        <f>IF(Vypocty!$S$4&gt;0, Vypocty!C20*Vypocty!$S$5, 0)</f>
        <v>0</v>
      </c>
      <c r="T20" s="11">
        <f>IF(Vypocty!$S$4&gt;0, Vypocty!D20*Vypocty!$S$5,0)</f>
        <v>0</v>
      </c>
      <c r="U20" s="11">
        <f>IF(Vypocty!$S$4&gt;0, Vypocty!E20*Vypocty!$S$5, 0)</f>
        <v>0</v>
      </c>
      <c r="V20" s="11">
        <f>IF(Vypocty!$S$4&gt;0, Vypocty!F20*Vypocty!$S$5, 0)</f>
        <v>0</v>
      </c>
      <c r="W20" s="11">
        <f>IF(Vypocty!$S$4&gt;0, Vypocty!G20*Vypocty!$S$5, 0)</f>
        <v>0</v>
      </c>
      <c r="X20" s="11">
        <f>IF(Vypocty!$S$4&gt;0, Vypocty!H20*Vypocty!$S$5, 0)</f>
        <v>0</v>
      </c>
      <c r="Y20" s="11">
        <f>IF(Vypocty!$S$4&gt;0, Vypocty!I20*Vypocty!$S$5, 0)</f>
        <v>0</v>
      </c>
      <c r="Z20" s="11">
        <f>IF(Vypocty!$S$4&gt;0, Vypocty!J20*Vypocty!$S$5, 0)</f>
        <v>0</v>
      </c>
      <c r="AA20" s="11">
        <f>IF(Vypocty!$S$4&gt;0, Vypocty!K20*Vypocty!$S$5, 0)</f>
        <v>0</v>
      </c>
      <c r="AB20" s="11">
        <f>IF(Vypocty!$S$4&gt;0, Vypocty!L20*Vypocty!$S$5, 0)</f>
        <v>0</v>
      </c>
      <c r="AC20" s="11">
        <f>IF(Vypocty!$S$4&gt;0, Vypocty!M20*Vypocty!$S$5, 0)</f>
        <v>0</v>
      </c>
      <c r="AD20" s="219">
        <f>IF(Vypocty!$S$4&gt;0, Vypocty!N20*Vypocty!$S$5, 0)</f>
        <v>0</v>
      </c>
      <c r="AE20" s="219">
        <f>IF(Vypocty!$S$4&gt;0, Vypocty!O20*Vypocty!$S$5, 0)</f>
        <v>0</v>
      </c>
      <c r="AF20" s="219">
        <f>IF(Vypocty!$S$4&gt;0, Vypocty!P20*Vypocty!$S$5, 0)</f>
        <v>0</v>
      </c>
      <c r="AG20" s="306">
        <f>IF(Vypocty!$S$4&gt;0, Vypocty!Q20*Vypocty!$S$5, 0)</f>
        <v>0</v>
      </c>
    </row>
    <row r="21" spans="1:33" x14ac:dyDescent="0.2">
      <c r="A21" s="12">
        <v>10</v>
      </c>
      <c r="B21" s="62"/>
      <c r="C21" s="63"/>
      <c r="D21" s="63"/>
      <c r="E21" s="63"/>
      <c r="F21" s="63"/>
      <c r="G21" s="63"/>
      <c r="H21" s="74"/>
      <c r="I21" s="78"/>
      <c r="J21" s="70"/>
      <c r="K21" s="70"/>
      <c r="L21" s="101"/>
      <c r="M21" s="101"/>
      <c r="N21" s="101"/>
      <c r="O21" s="101"/>
      <c r="P21" s="101"/>
      <c r="Q21" s="105"/>
      <c r="R21" s="13">
        <f>IF(Vypocty!$S$4&gt;0, Vypocty!B21*Vypocty!$S$5, 0)</f>
        <v>0</v>
      </c>
      <c r="S21" s="11">
        <f>IF(Vypocty!$S$4&gt;0, Vypocty!C21*Vypocty!$S$5, 0)</f>
        <v>0</v>
      </c>
      <c r="T21" s="11">
        <f>IF(Vypocty!$S$4&gt;0, Vypocty!D21*Vypocty!$S$5,0)</f>
        <v>0</v>
      </c>
      <c r="U21" s="11">
        <f>IF(Vypocty!$S$4&gt;0, Vypocty!E21*Vypocty!$S$5, 0)</f>
        <v>0</v>
      </c>
      <c r="V21" s="11">
        <f>IF(Vypocty!$S$4&gt;0, Vypocty!F21*Vypocty!$S$5, 0)</f>
        <v>0</v>
      </c>
      <c r="W21" s="11">
        <f>IF(Vypocty!$S$4&gt;0, Vypocty!G21*Vypocty!$S$5, 0)</f>
        <v>0</v>
      </c>
      <c r="X21" s="11">
        <f>IF(Vypocty!$S$4&gt;0, Vypocty!H21*Vypocty!$S$5, 0)</f>
        <v>0</v>
      </c>
      <c r="Y21" s="11">
        <f>IF(Vypocty!$S$4&gt;0, Vypocty!I21*Vypocty!$S$5, 0)</f>
        <v>0</v>
      </c>
      <c r="Z21" s="11">
        <f>IF(Vypocty!$S$4&gt;0, Vypocty!J21*Vypocty!$S$5, 0)</f>
        <v>0</v>
      </c>
      <c r="AA21" s="11">
        <f>IF(Vypocty!$S$4&gt;0, Vypocty!K21*Vypocty!$S$5, 0)</f>
        <v>0</v>
      </c>
      <c r="AB21" s="11">
        <f>IF(Vypocty!$S$4&gt;0, Vypocty!L21*Vypocty!$S$5, 0)</f>
        <v>0</v>
      </c>
      <c r="AC21" s="11">
        <f>IF(Vypocty!$S$4&gt;0, Vypocty!M21*Vypocty!$S$5, 0)</f>
        <v>0</v>
      </c>
      <c r="AD21" s="219">
        <f>IF(Vypocty!$S$4&gt;0, Vypocty!N21*Vypocty!$S$5, 0)</f>
        <v>0</v>
      </c>
      <c r="AE21" s="219">
        <f>IF(Vypocty!$S$4&gt;0, Vypocty!O21*Vypocty!$S$5, 0)</f>
        <v>0</v>
      </c>
      <c r="AF21" s="219">
        <f>IF(Vypocty!$S$4&gt;0, Vypocty!P21*Vypocty!$S$5, 0)</f>
        <v>0</v>
      </c>
      <c r="AG21" s="306">
        <f>IF(Vypocty!$S$4&gt;0, Vypocty!Q21*Vypocty!$S$5, 0)</f>
        <v>0</v>
      </c>
    </row>
    <row r="22" spans="1:33" x14ac:dyDescent="0.2">
      <c r="A22" s="12">
        <v>11</v>
      </c>
      <c r="B22" s="64"/>
      <c r="C22" s="65"/>
      <c r="D22" s="65"/>
      <c r="E22" s="65"/>
      <c r="F22" s="65"/>
      <c r="G22" s="65"/>
      <c r="H22" s="75"/>
      <c r="I22" s="77"/>
      <c r="J22" s="71"/>
      <c r="K22" s="71"/>
      <c r="L22" s="102"/>
      <c r="M22" s="102"/>
      <c r="N22" s="102"/>
      <c r="O22" s="102"/>
      <c r="P22" s="102"/>
      <c r="Q22" s="106"/>
      <c r="R22" s="13">
        <f>IF(Vypocty!$S$4&gt;0, Vypocty!B22*Vypocty!$S$5, 0)</f>
        <v>0</v>
      </c>
      <c r="S22" s="11">
        <f>IF(Vypocty!$S$4&gt;0, Vypocty!C22*Vypocty!$S$5, 0)</f>
        <v>0</v>
      </c>
      <c r="T22" s="11">
        <f>IF(Vypocty!$S$4&gt;0, Vypocty!D22*Vypocty!$S$5,0)</f>
        <v>0</v>
      </c>
      <c r="U22" s="11">
        <f>IF(Vypocty!$S$4&gt;0, Vypocty!E22*Vypocty!$S$5, 0)</f>
        <v>0</v>
      </c>
      <c r="V22" s="11">
        <f>IF(Vypocty!$S$4&gt;0, Vypocty!F22*Vypocty!$S$5, 0)</f>
        <v>0</v>
      </c>
      <c r="W22" s="11">
        <f>IF(Vypocty!$S$4&gt;0, Vypocty!G22*Vypocty!$S$5, 0)</f>
        <v>0</v>
      </c>
      <c r="X22" s="11">
        <f>IF(Vypocty!$S$4&gt;0, Vypocty!H22*Vypocty!$S$5, 0)</f>
        <v>0</v>
      </c>
      <c r="Y22" s="11">
        <f>IF(Vypocty!$S$4&gt;0, Vypocty!I22*Vypocty!$S$5, 0)</f>
        <v>0</v>
      </c>
      <c r="Z22" s="11">
        <f>IF(Vypocty!$S$4&gt;0, Vypocty!J22*Vypocty!$S$5, 0)</f>
        <v>0</v>
      </c>
      <c r="AA22" s="11">
        <f>IF(Vypocty!$S$4&gt;0, Vypocty!K22*Vypocty!$S$5, 0)</f>
        <v>0</v>
      </c>
      <c r="AB22" s="11">
        <f>IF(Vypocty!$S$4&gt;0, Vypocty!L22*Vypocty!$S$5, 0)</f>
        <v>0</v>
      </c>
      <c r="AC22" s="11">
        <f>IF(Vypocty!$S$4&gt;0, Vypocty!M22*Vypocty!$S$5, 0)</f>
        <v>0</v>
      </c>
      <c r="AD22" s="219">
        <f>IF(Vypocty!$S$4&gt;0, Vypocty!N22*Vypocty!$S$5, 0)</f>
        <v>0</v>
      </c>
      <c r="AE22" s="219">
        <f>IF(Vypocty!$S$4&gt;0, Vypocty!O22*Vypocty!$S$5, 0)</f>
        <v>0</v>
      </c>
      <c r="AF22" s="219">
        <f>IF(Vypocty!$S$4&gt;0, Vypocty!P22*Vypocty!$S$5, 0)</f>
        <v>0</v>
      </c>
      <c r="AG22" s="306">
        <f>IF(Vypocty!$S$4&gt;0, Vypocty!Q22*Vypocty!$S$5, 0)</f>
        <v>0</v>
      </c>
    </row>
    <row r="23" spans="1:33" x14ac:dyDescent="0.2">
      <c r="A23" s="12">
        <v>12</v>
      </c>
      <c r="B23" s="62"/>
      <c r="C23" s="63"/>
      <c r="D23" s="63"/>
      <c r="E23" s="63"/>
      <c r="F23" s="63"/>
      <c r="G23" s="63"/>
      <c r="H23" s="74"/>
      <c r="I23" s="78"/>
      <c r="J23" s="70"/>
      <c r="K23" s="70"/>
      <c r="L23" s="101"/>
      <c r="M23" s="101"/>
      <c r="N23" s="101"/>
      <c r="O23" s="101"/>
      <c r="P23" s="101"/>
      <c r="Q23" s="105"/>
      <c r="R23" s="13">
        <f>IF(Vypocty!$S$4&gt;0, Vypocty!B23*Vypocty!$S$5, 0)</f>
        <v>0</v>
      </c>
      <c r="S23" s="11">
        <f>IF(Vypocty!$S$4&gt;0, Vypocty!C23*Vypocty!$S$5, 0)</f>
        <v>0</v>
      </c>
      <c r="T23" s="11">
        <f>IF(Vypocty!$S$4&gt;0, Vypocty!D23*Vypocty!$S$5,0)</f>
        <v>0</v>
      </c>
      <c r="U23" s="11">
        <f>IF(Vypocty!$S$4&gt;0, Vypocty!E23*Vypocty!$S$5, 0)</f>
        <v>0</v>
      </c>
      <c r="V23" s="11">
        <f>IF(Vypocty!$S$4&gt;0, Vypocty!F23*Vypocty!$S$5, 0)</f>
        <v>0</v>
      </c>
      <c r="W23" s="11">
        <f>IF(Vypocty!$S$4&gt;0, Vypocty!G23*Vypocty!$S$5, 0)</f>
        <v>0</v>
      </c>
      <c r="X23" s="11">
        <f>IF(Vypocty!$S$4&gt;0, Vypocty!H23*Vypocty!$S$5, 0)</f>
        <v>0</v>
      </c>
      <c r="Y23" s="11">
        <f>IF(Vypocty!$S$4&gt;0, Vypocty!I23*Vypocty!$S$5, 0)</f>
        <v>0</v>
      </c>
      <c r="Z23" s="11">
        <f>IF(Vypocty!$S$4&gt;0, Vypocty!J23*Vypocty!$S$5, 0)</f>
        <v>0</v>
      </c>
      <c r="AA23" s="11">
        <f>IF(Vypocty!$S$4&gt;0, Vypocty!K23*Vypocty!$S$5, 0)</f>
        <v>0</v>
      </c>
      <c r="AB23" s="11">
        <f>IF(Vypocty!$S$4&gt;0, Vypocty!L23*Vypocty!$S$5, 0)</f>
        <v>0</v>
      </c>
      <c r="AC23" s="11">
        <f>IF(Vypocty!$S$4&gt;0, Vypocty!M23*Vypocty!$S$5, 0)</f>
        <v>0</v>
      </c>
      <c r="AD23" s="219">
        <f>IF(Vypocty!$S$4&gt;0, Vypocty!N23*Vypocty!$S$5, 0)</f>
        <v>0</v>
      </c>
      <c r="AE23" s="219">
        <f>IF(Vypocty!$S$4&gt;0, Vypocty!O23*Vypocty!$S$5, 0)</f>
        <v>0</v>
      </c>
      <c r="AF23" s="219">
        <f>IF(Vypocty!$S$4&gt;0, Vypocty!P23*Vypocty!$S$5, 0)</f>
        <v>0</v>
      </c>
      <c r="AG23" s="306">
        <f>IF(Vypocty!$S$4&gt;0, Vypocty!Q23*Vypocty!$S$5, 0)</f>
        <v>0</v>
      </c>
    </row>
    <row r="24" spans="1:33" x14ac:dyDescent="0.2">
      <c r="A24" s="12">
        <v>13</v>
      </c>
      <c r="B24" s="64"/>
      <c r="C24" s="65"/>
      <c r="D24" s="65"/>
      <c r="E24" s="65"/>
      <c r="F24" s="65"/>
      <c r="G24" s="65"/>
      <c r="H24" s="75"/>
      <c r="I24" s="77"/>
      <c r="J24" s="71"/>
      <c r="K24" s="71"/>
      <c r="L24" s="102"/>
      <c r="M24" s="102"/>
      <c r="N24" s="102"/>
      <c r="O24" s="102"/>
      <c r="P24" s="102"/>
      <c r="Q24" s="106"/>
      <c r="R24" s="13">
        <f>IF(Vypocty!$S$4&gt;0, Vypocty!B24*Vypocty!$S$5, 0)</f>
        <v>0</v>
      </c>
      <c r="S24" s="11">
        <f>IF(Vypocty!$S$4&gt;0, Vypocty!C24*Vypocty!$S$5, 0)</f>
        <v>0</v>
      </c>
      <c r="T24" s="11">
        <f>IF(Vypocty!$S$4&gt;0, Vypocty!D24*Vypocty!$S$5,0)</f>
        <v>0</v>
      </c>
      <c r="U24" s="11">
        <f>IF(Vypocty!$S$4&gt;0, Vypocty!E24*Vypocty!$S$5, 0)</f>
        <v>0</v>
      </c>
      <c r="V24" s="11">
        <f>IF(Vypocty!$S$4&gt;0, Vypocty!F24*Vypocty!$S$5, 0)</f>
        <v>0</v>
      </c>
      <c r="W24" s="11">
        <f>IF(Vypocty!$S$4&gt;0, Vypocty!G24*Vypocty!$S$5, 0)</f>
        <v>0</v>
      </c>
      <c r="X24" s="11">
        <f>IF(Vypocty!$S$4&gt;0, Vypocty!H24*Vypocty!$S$5, 0)</f>
        <v>0</v>
      </c>
      <c r="Y24" s="11">
        <f>IF(Vypocty!$S$4&gt;0, Vypocty!I24*Vypocty!$S$5, 0)</f>
        <v>0</v>
      </c>
      <c r="Z24" s="11">
        <f>IF(Vypocty!$S$4&gt;0, Vypocty!J24*Vypocty!$S$5, 0)</f>
        <v>0</v>
      </c>
      <c r="AA24" s="11">
        <f>IF(Vypocty!$S$4&gt;0, Vypocty!K24*Vypocty!$S$5, 0)</f>
        <v>0</v>
      </c>
      <c r="AB24" s="11">
        <f>IF(Vypocty!$S$4&gt;0, Vypocty!L24*Vypocty!$S$5, 0)</f>
        <v>0</v>
      </c>
      <c r="AC24" s="11">
        <f>IF(Vypocty!$S$4&gt;0, Vypocty!M24*Vypocty!$S$5, 0)</f>
        <v>0</v>
      </c>
      <c r="AD24" s="219">
        <f>IF(Vypocty!$S$4&gt;0, Vypocty!N24*Vypocty!$S$5, 0)</f>
        <v>0</v>
      </c>
      <c r="AE24" s="219">
        <f>IF(Vypocty!$S$4&gt;0, Vypocty!O24*Vypocty!$S$5, 0)</f>
        <v>0</v>
      </c>
      <c r="AF24" s="219">
        <f>IF(Vypocty!$S$4&gt;0, Vypocty!P24*Vypocty!$S$5, 0)</f>
        <v>0</v>
      </c>
      <c r="AG24" s="306">
        <f>IF(Vypocty!$S$4&gt;0, Vypocty!Q24*Vypocty!$S$5, 0)</f>
        <v>0</v>
      </c>
    </row>
    <row r="25" spans="1:33" x14ac:dyDescent="0.2">
      <c r="A25" s="12">
        <v>14</v>
      </c>
      <c r="B25" s="62"/>
      <c r="C25" s="63"/>
      <c r="D25" s="63"/>
      <c r="E25" s="63"/>
      <c r="F25" s="63"/>
      <c r="G25" s="63"/>
      <c r="H25" s="74"/>
      <c r="I25" s="78"/>
      <c r="J25" s="70"/>
      <c r="K25" s="70"/>
      <c r="L25" s="101"/>
      <c r="M25" s="101"/>
      <c r="N25" s="101"/>
      <c r="O25" s="101"/>
      <c r="P25" s="101"/>
      <c r="Q25" s="105"/>
      <c r="R25" s="13">
        <f>IF(Vypocty!$S$4&gt;0, Vypocty!B25*Vypocty!$S$5, 0)</f>
        <v>0</v>
      </c>
      <c r="S25" s="11">
        <f>IF(Vypocty!$S$4&gt;0, Vypocty!C25*Vypocty!$S$5, 0)</f>
        <v>0</v>
      </c>
      <c r="T25" s="11">
        <f>IF(Vypocty!$S$4&gt;0, Vypocty!D25*Vypocty!$S$5,0)</f>
        <v>0</v>
      </c>
      <c r="U25" s="11">
        <f>IF(Vypocty!$S$4&gt;0, Vypocty!E25*Vypocty!$S$5, 0)</f>
        <v>0</v>
      </c>
      <c r="V25" s="11">
        <f>IF(Vypocty!$S$4&gt;0, Vypocty!F25*Vypocty!$S$5, 0)</f>
        <v>0</v>
      </c>
      <c r="W25" s="11">
        <f>IF(Vypocty!$S$4&gt;0, Vypocty!G25*Vypocty!$S$5, 0)</f>
        <v>0</v>
      </c>
      <c r="X25" s="11">
        <f>IF(Vypocty!$S$4&gt;0, Vypocty!H25*Vypocty!$S$5, 0)</f>
        <v>0</v>
      </c>
      <c r="Y25" s="11">
        <f>IF(Vypocty!$S$4&gt;0, Vypocty!I25*Vypocty!$S$5, 0)</f>
        <v>0</v>
      </c>
      <c r="Z25" s="11">
        <f>IF(Vypocty!$S$4&gt;0, Vypocty!J25*Vypocty!$S$5, 0)</f>
        <v>0</v>
      </c>
      <c r="AA25" s="11">
        <f>IF(Vypocty!$S$4&gt;0, Vypocty!K25*Vypocty!$S$5, 0)</f>
        <v>0</v>
      </c>
      <c r="AB25" s="11">
        <f>IF(Vypocty!$S$4&gt;0, Vypocty!L25*Vypocty!$S$5, 0)</f>
        <v>0</v>
      </c>
      <c r="AC25" s="11">
        <f>IF(Vypocty!$S$4&gt;0, Vypocty!M25*Vypocty!$S$5, 0)</f>
        <v>0</v>
      </c>
      <c r="AD25" s="219">
        <f>IF(Vypocty!$S$4&gt;0, Vypocty!N25*Vypocty!$S$5, 0)</f>
        <v>0</v>
      </c>
      <c r="AE25" s="219">
        <f>IF(Vypocty!$S$4&gt;0, Vypocty!O25*Vypocty!$S$5, 0)</f>
        <v>0</v>
      </c>
      <c r="AF25" s="219">
        <f>IF(Vypocty!$S$4&gt;0, Vypocty!P25*Vypocty!$S$5, 0)</f>
        <v>0</v>
      </c>
      <c r="AG25" s="306">
        <f>IF(Vypocty!$S$4&gt;0, Vypocty!Q25*Vypocty!$S$5, 0)</f>
        <v>0</v>
      </c>
    </row>
    <row r="26" spans="1:33" x14ac:dyDescent="0.2">
      <c r="A26" s="12">
        <v>15</v>
      </c>
      <c r="B26" s="64"/>
      <c r="C26" s="65"/>
      <c r="D26" s="65"/>
      <c r="E26" s="65"/>
      <c r="F26" s="65"/>
      <c r="G26" s="65"/>
      <c r="H26" s="75"/>
      <c r="I26" s="77"/>
      <c r="J26" s="71"/>
      <c r="K26" s="71"/>
      <c r="L26" s="102"/>
      <c r="M26" s="102"/>
      <c r="N26" s="102"/>
      <c r="O26" s="102"/>
      <c r="P26" s="102"/>
      <c r="Q26" s="106"/>
      <c r="R26" s="13">
        <f>IF(Vypocty!$S$4&gt;0, Vypocty!B26*Vypocty!$S$5, 0)</f>
        <v>0</v>
      </c>
      <c r="S26" s="11">
        <f>IF(Vypocty!$S$4&gt;0, Vypocty!C26*Vypocty!$S$5, 0)</f>
        <v>0</v>
      </c>
      <c r="T26" s="11">
        <f>IF(Vypocty!$S$4&gt;0, Vypocty!D26*Vypocty!$S$5,0)</f>
        <v>0</v>
      </c>
      <c r="U26" s="11">
        <f>IF(Vypocty!$S$4&gt;0, Vypocty!E26*Vypocty!$S$5, 0)</f>
        <v>0</v>
      </c>
      <c r="V26" s="11">
        <f>IF(Vypocty!$S$4&gt;0, Vypocty!F26*Vypocty!$S$5, 0)</f>
        <v>0</v>
      </c>
      <c r="W26" s="11">
        <f>IF(Vypocty!$S$4&gt;0, Vypocty!G26*Vypocty!$S$5, 0)</f>
        <v>0</v>
      </c>
      <c r="X26" s="11">
        <f>IF(Vypocty!$S$4&gt;0, Vypocty!H26*Vypocty!$S$5, 0)</f>
        <v>0</v>
      </c>
      <c r="Y26" s="11">
        <f>IF(Vypocty!$S$4&gt;0, Vypocty!I26*Vypocty!$S$5, 0)</f>
        <v>0</v>
      </c>
      <c r="Z26" s="11">
        <f>IF(Vypocty!$S$4&gt;0, Vypocty!J26*Vypocty!$S$5, 0)</f>
        <v>0</v>
      </c>
      <c r="AA26" s="11">
        <f>IF(Vypocty!$S$4&gt;0, Vypocty!K26*Vypocty!$S$5, 0)</f>
        <v>0</v>
      </c>
      <c r="AB26" s="11">
        <f>IF(Vypocty!$S$4&gt;0, Vypocty!L26*Vypocty!$S$5, 0)</f>
        <v>0</v>
      </c>
      <c r="AC26" s="11">
        <f>IF(Vypocty!$S$4&gt;0, Vypocty!M26*Vypocty!$S$5, 0)</f>
        <v>0</v>
      </c>
      <c r="AD26" s="219">
        <f>IF(Vypocty!$S$4&gt;0, Vypocty!N26*Vypocty!$S$5, 0)</f>
        <v>0</v>
      </c>
      <c r="AE26" s="219">
        <f>IF(Vypocty!$S$4&gt;0, Vypocty!O26*Vypocty!$S$5, 0)</f>
        <v>0</v>
      </c>
      <c r="AF26" s="219">
        <f>IF(Vypocty!$S$4&gt;0, Vypocty!P26*Vypocty!$S$5, 0)</f>
        <v>0</v>
      </c>
      <c r="AG26" s="306">
        <f>IF(Vypocty!$S$4&gt;0, Vypocty!Q26*Vypocty!$S$5, 0)</f>
        <v>0</v>
      </c>
    </row>
    <row r="27" spans="1:33" x14ac:dyDescent="0.2">
      <c r="A27" s="12">
        <v>16</v>
      </c>
      <c r="B27" s="62"/>
      <c r="C27" s="63"/>
      <c r="D27" s="63"/>
      <c r="E27" s="63"/>
      <c r="F27" s="63"/>
      <c r="G27" s="63"/>
      <c r="H27" s="74"/>
      <c r="I27" s="78"/>
      <c r="J27" s="70"/>
      <c r="K27" s="70"/>
      <c r="L27" s="101"/>
      <c r="M27" s="101"/>
      <c r="N27" s="101"/>
      <c r="O27" s="101"/>
      <c r="P27" s="101"/>
      <c r="Q27" s="105"/>
      <c r="R27" s="13">
        <f>IF(Vypocty!$S$4&gt;0, Vypocty!B27*Vypocty!$S$5, 0)</f>
        <v>0</v>
      </c>
      <c r="S27" s="11">
        <f>IF(Vypocty!$S$4&gt;0, Vypocty!C27*Vypocty!$S$5, 0)</f>
        <v>0</v>
      </c>
      <c r="T27" s="11">
        <f>IF(Vypocty!$S$4&gt;0, Vypocty!D27*Vypocty!$S$5,0)</f>
        <v>0</v>
      </c>
      <c r="U27" s="11">
        <f>IF(Vypocty!$S$4&gt;0, Vypocty!E27*Vypocty!$S$5, 0)</f>
        <v>0</v>
      </c>
      <c r="V27" s="11">
        <f>IF(Vypocty!$S$4&gt;0, Vypocty!F27*Vypocty!$S$5, 0)</f>
        <v>0</v>
      </c>
      <c r="W27" s="11">
        <f>IF(Vypocty!$S$4&gt;0, Vypocty!G27*Vypocty!$S$5, 0)</f>
        <v>0</v>
      </c>
      <c r="X27" s="11">
        <f>IF(Vypocty!$S$4&gt;0, Vypocty!H27*Vypocty!$S$5, 0)</f>
        <v>0</v>
      </c>
      <c r="Y27" s="11">
        <f>IF(Vypocty!$S$4&gt;0, Vypocty!I27*Vypocty!$S$5, 0)</f>
        <v>0</v>
      </c>
      <c r="Z27" s="11">
        <f>IF(Vypocty!$S$4&gt;0, Vypocty!J27*Vypocty!$S$5, 0)</f>
        <v>0</v>
      </c>
      <c r="AA27" s="11">
        <f>IF(Vypocty!$S$4&gt;0, Vypocty!K27*Vypocty!$S$5, 0)</f>
        <v>0</v>
      </c>
      <c r="AB27" s="11">
        <f>IF(Vypocty!$S$4&gt;0, Vypocty!L27*Vypocty!$S$5, 0)</f>
        <v>0</v>
      </c>
      <c r="AC27" s="11">
        <f>IF(Vypocty!$S$4&gt;0, Vypocty!M27*Vypocty!$S$5, 0)</f>
        <v>0</v>
      </c>
      <c r="AD27" s="219">
        <f>IF(Vypocty!$S$4&gt;0, Vypocty!N27*Vypocty!$S$5, 0)</f>
        <v>0</v>
      </c>
      <c r="AE27" s="219">
        <f>IF(Vypocty!$S$4&gt;0, Vypocty!O27*Vypocty!$S$5, 0)</f>
        <v>0</v>
      </c>
      <c r="AF27" s="219">
        <f>IF(Vypocty!$S$4&gt;0, Vypocty!P27*Vypocty!$S$5, 0)</f>
        <v>0</v>
      </c>
      <c r="AG27" s="306">
        <f>IF(Vypocty!$S$4&gt;0, Vypocty!Q27*Vypocty!$S$5, 0)</f>
        <v>0</v>
      </c>
    </row>
    <row r="28" spans="1:33" x14ac:dyDescent="0.2">
      <c r="A28" s="12">
        <v>17</v>
      </c>
      <c r="B28" s="64"/>
      <c r="C28" s="65"/>
      <c r="D28" s="65"/>
      <c r="E28" s="65"/>
      <c r="F28" s="65"/>
      <c r="G28" s="65"/>
      <c r="H28" s="75"/>
      <c r="I28" s="77"/>
      <c r="J28" s="71"/>
      <c r="K28" s="71"/>
      <c r="L28" s="102"/>
      <c r="M28" s="102"/>
      <c r="N28" s="102"/>
      <c r="O28" s="102"/>
      <c r="P28" s="102"/>
      <c r="Q28" s="106"/>
      <c r="R28" s="13">
        <f>IF(Vypocty!$S$4&gt;0, Vypocty!B28*Vypocty!$S$5, 0)</f>
        <v>0</v>
      </c>
      <c r="S28" s="11">
        <f>IF(Vypocty!$S$4&gt;0, Vypocty!C28*Vypocty!$S$5, 0)</f>
        <v>0</v>
      </c>
      <c r="T28" s="11">
        <f>IF(Vypocty!$S$4&gt;0, Vypocty!D28*Vypocty!$S$5,0)</f>
        <v>0</v>
      </c>
      <c r="U28" s="11">
        <f>IF(Vypocty!$S$4&gt;0, Vypocty!E28*Vypocty!$S$5, 0)</f>
        <v>0</v>
      </c>
      <c r="V28" s="11">
        <f>IF(Vypocty!$S$4&gt;0, Vypocty!F28*Vypocty!$S$5, 0)</f>
        <v>0</v>
      </c>
      <c r="W28" s="11">
        <f>IF(Vypocty!$S$4&gt;0, Vypocty!G28*Vypocty!$S$5, 0)</f>
        <v>0</v>
      </c>
      <c r="X28" s="11">
        <f>IF(Vypocty!$S$4&gt;0, Vypocty!H28*Vypocty!$S$5, 0)</f>
        <v>0</v>
      </c>
      <c r="Y28" s="11">
        <f>IF(Vypocty!$S$4&gt;0, Vypocty!I28*Vypocty!$S$5, 0)</f>
        <v>0</v>
      </c>
      <c r="Z28" s="11">
        <f>IF(Vypocty!$S$4&gt;0, Vypocty!J28*Vypocty!$S$5, 0)</f>
        <v>0</v>
      </c>
      <c r="AA28" s="11">
        <f>IF(Vypocty!$S$4&gt;0, Vypocty!K28*Vypocty!$S$5, 0)</f>
        <v>0</v>
      </c>
      <c r="AB28" s="11">
        <f>IF(Vypocty!$S$4&gt;0, Vypocty!L28*Vypocty!$S$5, 0)</f>
        <v>0</v>
      </c>
      <c r="AC28" s="11">
        <f>IF(Vypocty!$S$4&gt;0, Vypocty!M28*Vypocty!$S$5, 0)</f>
        <v>0</v>
      </c>
      <c r="AD28" s="219">
        <f>IF(Vypocty!$S$4&gt;0, Vypocty!N28*Vypocty!$S$5, 0)</f>
        <v>0</v>
      </c>
      <c r="AE28" s="219">
        <f>IF(Vypocty!$S$4&gt;0, Vypocty!O28*Vypocty!$S$5, 0)</f>
        <v>0</v>
      </c>
      <c r="AF28" s="219">
        <f>IF(Vypocty!$S$4&gt;0, Vypocty!P28*Vypocty!$S$5, 0)</f>
        <v>0</v>
      </c>
      <c r="AG28" s="306">
        <f>IF(Vypocty!$S$4&gt;0, Vypocty!Q28*Vypocty!$S$5, 0)</f>
        <v>0</v>
      </c>
    </row>
    <row r="29" spans="1:33" x14ac:dyDescent="0.2">
      <c r="A29" s="12">
        <v>18</v>
      </c>
      <c r="B29" s="62"/>
      <c r="C29" s="63"/>
      <c r="D29" s="63"/>
      <c r="E29" s="63"/>
      <c r="F29" s="63"/>
      <c r="G29" s="63"/>
      <c r="H29" s="74"/>
      <c r="I29" s="78"/>
      <c r="J29" s="70"/>
      <c r="K29" s="70"/>
      <c r="L29" s="101"/>
      <c r="M29" s="101"/>
      <c r="N29" s="101"/>
      <c r="O29" s="101"/>
      <c r="P29" s="101"/>
      <c r="Q29" s="105"/>
      <c r="R29" s="13">
        <f>IF(Vypocty!$S$4&gt;0, Vypocty!B29*Vypocty!$S$5, 0)</f>
        <v>0</v>
      </c>
      <c r="S29" s="11">
        <f>IF(Vypocty!$S$4&gt;0, Vypocty!C29*Vypocty!$S$5, 0)</f>
        <v>0</v>
      </c>
      <c r="T29" s="11">
        <f>IF(Vypocty!$S$4&gt;0, Vypocty!D29*Vypocty!$S$5,0)</f>
        <v>0</v>
      </c>
      <c r="U29" s="11">
        <f>IF(Vypocty!$S$4&gt;0, Vypocty!E29*Vypocty!$S$5, 0)</f>
        <v>0</v>
      </c>
      <c r="V29" s="11">
        <f>IF(Vypocty!$S$4&gt;0, Vypocty!F29*Vypocty!$S$5, 0)</f>
        <v>0</v>
      </c>
      <c r="W29" s="11">
        <f>IF(Vypocty!$S$4&gt;0, Vypocty!G29*Vypocty!$S$5, 0)</f>
        <v>0</v>
      </c>
      <c r="X29" s="11">
        <f>IF(Vypocty!$S$4&gt;0, Vypocty!H29*Vypocty!$S$5, 0)</f>
        <v>0</v>
      </c>
      <c r="Y29" s="11">
        <f>IF(Vypocty!$S$4&gt;0, Vypocty!I29*Vypocty!$S$5, 0)</f>
        <v>0</v>
      </c>
      <c r="Z29" s="11">
        <f>IF(Vypocty!$S$4&gt;0, Vypocty!J29*Vypocty!$S$5, 0)</f>
        <v>0</v>
      </c>
      <c r="AA29" s="11">
        <f>IF(Vypocty!$S$4&gt;0, Vypocty!K29*Vypocty!$S$5, 0)</f>
        <v>0</v>
      </c>
      <c r="AB29" s="11">
        <f>IF(Vypocty!$S$4&gt;0, Vypocty!L29*Vypocty!$S$5, 0)</f>
        <v>0</v>
      </c>
      <c r="AC29" s="11">
        <f>IF(Vypocty!$S$4&gt;0, Vypocty!M29*Vypocty!$S$5, 0)</f>
        <v>0</v>
      </c>
      <c r="AD29" s="219">
        <f>IF(Vypocty!$S$4&gt;0, Vypocty!N29*Vypocty!$S$5, 0)</f>
        <v>0</v>
      </c>
      <c r="AE29" s="219">
        <f>IF(Vypocty!$S$4&gt;0, Vypocty!O29*Vypocty!$S$5, 0)</f>
        <v>0</v>
      </c>
      <c r="AF29" s="219">
        <f>IF(Vypocty!$S$4&gt;0, Vypocty!P29*Vypocty!$S$5, 0)</f>
        <v>0</v>
      </c>
      <c r="AG29" s="306">
        <f>IF(Vypocty!$S$4&gt;0, Vypocty!Q29*Vypocty!$S$5, 0)</f>
        <v>0</v>
      </c>
    </row>
    <row r="30" spans="1:33" x14ac:dyDescent="0.2">
      <c r="A30" s="12">
        <v>19</v>
      </c>
      <c r="B30" s="64"/>
      <c r="C30" s="65"/>
      <c r="D30" s="65"/>
      <c r="E30" s="65"/>
      <c r="F30" s="65"/>
      <c r="G30" s="65"/>
      <c r="H30" s="75"/>
      <c r="I30" s="77"/>
      <c r="J30" s="71"/>
      <c r="K30" s="71"/>
      <c r="L30" s="102"/>
      <c r="M30" s="102"/>
      <c r="N30" s="102"/>
      <c r="O30" s="102"/>
      <c r="P30" s="102"/>
      <c r="Q30" s="106"/>
      <c r="R30" s="13">
        <f>IF(Vypocty!$S$4&gt;0, Vypocty!B30*Vypocty!$S$5, 0)</f>
        <v>0</v>
      </c>
      <c r="S30" s="11">
        <f>IF(Vypocty!$S$4&gt;0, Vypocty!C30*Vypocty!$S$5, 0)</f>
        <v>0</v>
      </c>
      <c r="T30" s="11">
        <f>IF(Vypocty!$S$4&gt;0, Vypocty!D30*Vypocty!$S$5,0)</f>
        <v>0</v>
      </c>
      <c r="U30" s="11">
        <f>IF(Vypocty!$S$4&gt;0, Vypocty!E30*Vypocty!$S$5, 0)</f>
        <v>0</v>
      </c>
      <c r="V30" s="11">
        <f>IF(Vypocty!$S$4&gt;0, Vypocty!F30*Vypocty!$S$5, 0)</f>
        <v>0</v>
      </c>
      <c r="W30" s="11">
        <f>IF(Vypocty!$S$4&gt;0, Vypocty!G30*Vypocty!$S$5, 0)</f>
        <v>0</v>
      </c>
      <c r="X30" s="11">
        <f>IF(Vypocty!$S$4&gt;0, Vypocty!H30*Vypocty!$S$5, 0)</f>
        <v>0</v>
      </c>
      <c r="Y30" s="11">
        <f>IF(Vypocty!$S$4&gt;0, Vypocty!I30*Vypocty!$S$5, 0)</f>
        <v>0</v>
      </c>
      <c r="Z30" s="11">
        <f>IF(Vypocty!$S$4&gt;0, Vypocty!J30*Vypocty!$S$5, 0)</f>
        <v>0</v>
      </c>
      <c r="AA30" s="11">
        <f>IF(Vypocty!$S$4&gt;0, Vypocty!K30*Vypocty!$S$5, 0)</f>
        <v>0</v>
      </c>
      <c r="AB30" s="11">
        <f>IF(Vypocty!$S$4&gt;0, Vypocty!L30*Vypocty!$S$5, 0)</f>
        <v>0</v>
      </c>
      <c r="AC30" s="11">
        <f>IF(Vypocty!$S$4&gt;0, Vypocty!M30*Vypocty!$S$5, 0)</f>
        <v>0</v>
      </c>
      <c r="AD30" s="219">
        <f>IF(Vypocty!$S$4&gt;0, Vypocty!N30*Vypocty!$S$5, 0)</f>
        <v>0</v>
      </c>
      <c r="AE30" s="219">
        <f>IF(Vypocty!$S$4&gt;0, Vypocty!O30*Vypocty!$S$5, 0)</f>
        <v>0</v>
      </c>
      <c r="AF30" s="219">
        <f>IF(Vypocty!$S$4&gt;0, Vypocty!P30*Vypocty!$S$5, 0)</f>
        <v>0</v>
      </c>
      <c r="AG30" s="306">
        <f>IF(Vypocty!$S$4&gt;0, Vypocty!Q30*Vypocty!$S$5, 0)</f>
        <v>0</v>
      </c>
    </row>
    <row r="31" spans="1:33" x14ac:dyDescent="0.2">
      <c r="A31" s="12">
        <v>20</v>
      </c>
      <c r="B31" s="62"/>
      <c r="C31" s="63"/>
      <c r="D31" s="63"/>
      <c r="E31" s="63"/>
      <c r="F31" s="63"/>
      <c r="G31" s="63"/>
      <c r="H31" s="74"/>
      <c r="I31" s="78"/>
      <c r="J31" s="70"/>
      <c r="K31" s="70"/>
      <c r="L31" s="101"/>
      <c r="M31" s="101"/>
      <c r="N31" s="101"/>
      <c r="O31" s="101"/>
      <c r="P31" s="101"/>
      <c r="Q31" s="105"/>
      <c r="R31" s="13">
        <f>IF(Vypocty!$S$4&gt;0, Vypocty!B31*Vypocty!$S$5, 0)</f>
        <v>0</v>
      </c>
      <c r="S31" s="11">
        <f>IF(Vypocty!$S$4&gt;0, Vypocty!C31*Vypocty!$S$5, 0)</f>
        <v>0</v>
      </c>
      <c r="T31" s="11">
        <f>IF(Vypocty!$S$4&gt;0, Vypocty!D31*Vypocty!$S$5,0)</f>
        <v>0</v>
      </c>
      <c r="U31" s="11">
        <f>IF(Vypocty!$S$4&gt;0, Vypocty!E31*Vypocty!$S$5, 0)</f>
        <v>0</v>
      </c>
      <c r="V31" s="11">
        <f>IF(Vypocty!$S$4&gt;0, Vypocty!F31*Vypocty!$S$5, 0)</f>
        <v>0</v>
      </c>
      <c r="W31" s="11">
        <f>IF(Vypocty!$S$4&gt;0, Vypocty!G31*Vypocty!$S$5, 0)</f>
        <v>0</v>
      </c>
      <c r="X31" s="11">
        <f>IF(Vypocty!$S$4&gt;0, Vypocty!H31*Vypocty!$S$5, 0)</f>
        <v>0</v>
      </c>
      <c r="Y31" s="11">
        <f>IF(Vypocty!$S$4&gt;0, Vypocty!I31*Vypocty!$S$5, 0)</f>
        <v>0</v>
      </c>
      <c r="Z31" s="11">
        <f>IF(Vypocty!$S$4&gt;0, Vypocty!J31*Vypocty!$S$5, 0)</f>
        <v>0</v>
      </c>
      <c r="AA31" s="11">
        <f>IF(Vypocty!$S$4&gt;0, Vypocty!K31*Vypocty!$S$5, 0)</f>
        <v>0</v>
      </c>
      <c r="AB31" s="11">
        <f>IF(Vypocty!$S$4&gt;0, Vypocty!L31*Vypocty!$S$5, 0)</f>
        <v>0</v>
      </c>
      <c r="AC31" s="11">
        <f>IF(Vypocty!$S$4&gt;0, Vypocty!M31*Vypocty!$S$5, 0)</f>
        <v>0</v>
      </c>
      <c r="AD31" s="219">
        <f>IF(Vypocty!$S$4&gt;0, Vypocty!N31*Vypocty!$S$5, 0)</f>
        <v>0</v>
      </c>
      <c r="AE31" s="219">
        <f>IF(Vypocty!$S$4&gt;0, Vypocty!O31*Vypocty!$S$5, 0)</f>
        <v>0</v>
      </c>
      <c r="AF31" s="219">
        <f>IF(Vypocty!$S$4&gt;0, Vypocty!P31*Vypocty!$S$5, 0)</f>
        <v>0</v>
      </c>
      <c r="AG31" s="306">
        <f>IF(Vypocty!$S$4&gt;0, Vypocty!Q31*Vypocty!$S$5, 0)</f>
        <v>0</v>
      </c>
    </row>
    <row r="32" spans="1:33" x14ac:dyDescent="0.2">
      <c r="A32" s="12">
        <v>21</v>
      </c>
      <c r="B32" s="64"/>
      <c r="C32" s="65"/>
      <c r="D32" s="65"/>
      <c r="E32" s="65"/>
      <c r="F32" s="65"/>
      <c r="G32" s="65"/>
      <c r="H32" s="75"/>
      <c r="I32" s="77"/>
      <c r="J32" s="71"/>
      <c r="K32" s="71"/>
      <c r="L32" s="102"/>
      <c r="M32" s="102"/>
      <c r="N32" s="102"/>
      <c r="O32" s="102"/>
      <c r="P32" s="102"/>
      <c r="Q32" s="106"/>
      <c r="R32" s="13">
        <f>IF(Vypocty!$S$4&gt;0, Vypocty!B32*Vypocty!$S$5, 0)</f>
        <v>0</v>
      </c>
      <c r="S32" s="11">
        <f>IF(Vypocty!$S$4&gt;0, Vypocty!C32*Vypocty!$S$5, 0)</f>
        <v>0</v>
      </c>
      <c r="T32" s="11">
        <f>IF(Vypocty!$S$4&gt;0, Vypocty!D32*Vypocty!$S$5,0)</f>
        <v>0</v>
      </c>
      <c r="U32" s="11">
        <f>IF(Vypocty!$S$4&gt;0, Vypocty!E32*Vypocty!$S$5, 0)</f>
        <v>0</v>
      </c>
      <c r="V32" s="11">
        <f>IF(Vypocty!$S$4&gt;0, Vypocty!F32*Vypocty!$S$5, 0)</f>
        <v>0</v>
      </c>
      <c r="W32" s="11">
        <f>IF(Vypocty!$S$4&gt;0, Vypocty!G32*Vypocty!$S$5, 0)</f>
        <v>0</v>
      </c>
      <c r="X32" s="11">
        <f>IF(Vypocty!$S$4&gt;0, Vypocty!H32*Vypocty!$S$5, 0)</f>
        <v>0</v>
      </c>
      <c r="Y32" s="11">
        <f>IF(Vypocty!$S$4&gt;0, Vypocty!I32*Vypocty!$S$5, 0)</f>
        <v>0</v>
      </c>
      <c r="Z32" s="11">
        <f>IF(Vypocty!$S$4&gt;0, Vypocty!J32*Vypocty!$S$5, 0)</f>
        <v>0</v>
      </c>
      <c r="AA32" s="11">
        <f>IF(Vypocty!$S$4&gt;0, Vypocty!K32*Vypocty!$S$5, 0)</f>
        <v>0</v>
      </c>
      <c r="AB32" s="11">
        <f>IF(Vypocty!$S$4&gt;0, Vypocty!L32*Vypocty!$S$5, 0)</f>
        <v>0</v>
      </c>
      <c r="AC32" s="11">
        <f>IF(Vypocty!$S$4&gt;0, Vypocty!M32*Vypocty!$S$5, 0)</f>
        <v>0</v>
      </c>
      <c r="AD32" s="219">
        <f>IF(Vypocty!$S$4&gt;0, Vypocty!N32*Vypocty!$S$5, 0)</f>
        <v>0</v>
      </c>
      <c r="AE32" s="219">
        <f>IF(Vypocty!$S$4&gt;0, Vypocty!O32*Vypocty!$S$5, 0)</f>
        <v>0</v>
      </c>
      <c r="AF32" s="219">
        <f>IF(Vypocty!$S$4&gt;0, Vypocty!P32*Vypocty!$S$5, 0)</f>
        <v>0</v>
      </c>
      <c r="AG32" s="306">
        <f>IF(Vypocty!$S$4&gt;0, Vypocty!Q32*Vypocty!$S$5, 0)</f>
        <v>0</v>
      </c>
    </row>
    <row r="33" spans="1:33" x14ac:dyDescent="0.2">
      <c r="A33" s="12">
        <v>22</v>
      </c>
      <c r="B33" s="62"/>
      <c r="C33" s="63"/>
      <c r="D33" s="63"/>
      <c r="E33" s="63"/>
      <c r="F33" s="63"/>
      <c r="G33" s="63"/>
      <c r="H33" s="74"/>
      <c r="I33" s="78"/>
      <c r="J33" s="70"/>
      <c r="K33" s="70"/>
      <c r="L33" s="101"/>
      <c r="M33" s="101"/>
      <c r="N33" s="101"/>
      <c r="O33" s="101"/>
      <c r="P33" s="101"/>
      <c r="Q33" s="105"/>
      <c r="R33" s="13">
        <f>IF(Vypocty!$S$4&gt;0, Vypocty!B33*Vypocty!$S$5, 0)</f>
        <v>0</v>
      </c>
      <c r="S33" s="11">
        <f>IF(Vypocty!$S$4&gt;0, Vypocty!C33*Vypocty!$S$5, 0)</f>
        <v>0</v>
      </c>
      <c r="T33" s="11">
        <f>IF(Vypocty!$S$4&gt;0, Vypocty!D33*Vypocty!$S$5,0)</f>
        <v>0</v>
      </c>
      <c r="U33" s="11">
        <f>IF(Vypocty!$S$4&gt;0, Vypocty!E33*Vypocty!$S$5, 0)</f>
        <v>0</v>
      </c>
      <c r="V33" s="11">
        <f>IF(Vypocty!$S$4&gt;0, Vypocty!F33*Vypocty!$S$5, 0)</f>
        <v>0</v>
      </c>
      <c r="W33" s="11">
        <f>IF(Vypocty!$S$4&gt;0, Vypocty!G33*Vypocty!$S$5, 0)</f>
        <v>0</v>
      </c>
      <c r="X33" s="11">
        <f>IF(Vypocty!$S$4&gt;0, Vypocty!H33*Vypocty!$S$5, 0)</f>
        <v>0</v>
      </c>
      <c r="Y33" s="11">
        <f>IF(Vypocty!$S$4&gt;0, Vypocty!I33*Vypocty!$S$5, 0)</f>
        <v>0</v>
      </c>
      <c r="Z33" s="11">
        <f>IF(Vypocty!$S$4&gt;0, Vypocty!J33*Vypocty!$S$5, 0)</f>
        <v>0</v>
      </c>
      <c r="AA33" s="11">
        <f>IF(Vypocty!$S$4&gt;0, Vypocty!K33*Vypocty!$S$5, 0)</f>
        <v>0</v>
      </c>
      <c r="AB33" s="11">
        <f>IF(Vypocty!$S$4&gt;0, Vypocty!L33*Vypocty!$S$5, 0)</f>
        <v>0</v>
      </c>
      <c r="AC33" s="11">
        <f>IF(Vypocty!$S$4&gt;0, Vypocty!M33*Vypocty!$S$5, 0)</f>
        <v>0</v>
      </c>
      <c r="AD33" s="219">
        <f>IF(Vypocty!$S$4&gt;0, Vypocty!N33*Vypocty!$S$5, 0)</f>
        <v>0</v>
      </c>
      <c r="AE33" s="219">
        <f>IF(Vypocty!$S$4&gt;0, Vypocty!O33*Vypocty!$S$5, 0)</f>
        <v>0</v>
      </c>
      <c r="AF33" s="219">
        <f>IF(Vypocty!$S$4&gt;0, Vypocty!P33*Vypocty!$S$5, 0)</f>
        <v>0</v>
      </c>
      <c r="AG33" s="306">
        <f>IF(Vypocty!$S$4&gt;0, Vypocty!Q33*Vypocty!$S$5, 0)</f>
        <v>0</v>
      </c>
    </row>
    <row r="34" spans="1:33" x14ac:dyDescent="0.2">
      <c r="A34" s="12">
        <v>23</v>
      </c>
      <c r="B34" s="64"/>
      <c r="C34" s="65"/>
      <c r="D34" s="65"/>
      <c r="E34" s="65"/>
      <c r="F34" s="65"/>
      <c r="G34" s="65"/>
      <c r="H34" s="75"/>
      <c r="I34" s="77"/>
      <c r="J34" s="71"/>
      <c r="K34" s="71"/>
      <c r="L34" s="102"/>
      <c r="M34" s="102"/>
      <c r="N34" s="102"/>
      <c r="O34" s="102"/>
      <c r="P34" s="102"/>
      <c r="Q34" s="106"/>
      <c r="R34" s="13">
        <f>IF(Vypocty!$S$4&gt;0, Vypocty!B34*Vypocty!$S$5, 0)</f>
        <v>0</v>
      </c>
      <c r="S34" s="11">
        <f>IF(Vypocty!$S$4&gt;0, Vypocty!C34*Vypocty!$S$5, 0)</f>
        <v>0</v>
      </c>
      <c r="T34" s="11">
        <f>IF(Vypocty!$S$4&gt;0, Vypocty!D34*Vypocty!$S$5,0)</f>
        <v>0</v>
      </c>
      <c r="U34" s="11">
        <f>IF(Vypocty!$S$4&gt;0, Vypocty!E34*Vypocty!$S$5, 0)</f>
        <v>0</v>
      </c>
      <c r="V34" s="11">
        <f>IF(Vypocty!$S$4&gt;0, Vypocty!F34*Vypocty!$S$5, 0)</f>
        <v>0</v>
      </c>
      <c r="W34" s="11">
        <f>IF(Vypocty!$S$4&gt;0, Vypocty!G34*Vypocty!$S$5, 0)</f>
        <v>0</v>
      </c>
      <c r="X34" s="11">
        <f>IF(Vypocty!$S$4&gt;0, Vypocty!H34*Vypocty!$S$5, 0)</f>
        <v>0</v>
      </c>
      <c r="Y34" s="11">
        <f>IF(Vypocty!$S$4&gt;0, Vypocty!I34*Vypocty!$S$5, 0)</f>
        <v>0</v>
      </c>
      <c r="Z34" s="11">
        <f>IF(Vypocty!$S$4&gt;0, Vypocty!J34*Vypocty!$S$5, 0)</f>
        <v>0</v>
      </c>
      <c r="AA34" s="11">
        <f>IF(Vypocty!$S$4&gt;0, Vypocty!K34*Vypocty!$S$5, 0)</f>
        <v>0</v>
      </c>
      <c r="AB34" s="11">
        <f>IF(Vypocty!$S$4&gt;0, Vypocty!L34*Vypocty!$S$5, 0)</f>
        <v>0</v>
      </c>
      <c r="AC34" s="11">
        <f>IF(Vypocty!$S$4&gt;0, Vypocty!M34*Vypocty!$S$5, 0)</f>
        <v>0</v>
      </c>
      <c r="AD34" s="219">
        <f>IF(Vypocty!$S$4&gt;0, Vypocty!N34*Vypocty!$S$5, 0)</f>
        <v>0</v>
      </c>
      <c r="AE34" s="219">
        <f>IF(Vypocty!$S$4&gt;0, Vypocty!O34*Vypocty!$S$5, 0)</f>
        <v>0</v>
      </c>
      <c r="AF34" s="219">
        <f>IF(Vypocty!$S$4&gt;0, Vypocty!P34*Vypocty!$S$5, 0)</f>
        <v>0</v>
      </c>
      <c r="AG34" s="306">
        <f>IF(Vypocty!$S$4&gt;0, Vypocty!Q34*Vypocty!$S$5, 0)</f>
        <v>0</v>
      </c>
    </row>
    <row r="35" spans="1:33" x14ac:dyDescent="0.2">
      <c r="A35" s="12">
        <v>24</v>
      </c>
      <c r="B35" s="62"/>
      <c r="C35" s="63"/>
      <c r="D35" s="63"/>
      <c r="E35" s="63"/>
      <c r="F35" s="63"/>
      <c r="G35" s="63"/>
      <c r="H35" s="74"/>
      <c r="I35" s="78"/>
      <c r="J35" s="70"/>
      <c r="K35" s="70"/>
      <c r="L35" s="101"/>
      <c r="M35" s="101"/>
      <c r="N35" s="101"/>
      <c r="O35" s="101"/>
      <c r="P35" s="101"/>
      <c r="Q35" s="105"/>
      <c r="R35" s="13">
        <f>IF(Vypocty!$S$4&gt;0, Vypocty!B35*Vypocty!$S$5, 0)</f>
        <v>0</v>
      </c>
      <c r="S35" s="11">
        <f>IF(Vypocty!$S$4&gt;0, Vypocty!C35*Vypocty!$S$5, 0)</f>
        <v>0</v>
      </c>
      <c r="T35" s="11">
        <f>IF(Vypocty!$S$4&gt;0, Vypocty!D35*Vypocty!$S$5,0)</f>
        <v>0</v>
      </c>
      <c r="U35" s="11">
        <f>IF(Vypocty!$S$4&gt;0, Vypocty!E35*Vypocty!$S$5, 0)</f>
        <v>0</v>
      </c>
      <c r="V35" s="11">
        <f>IF(Vypocty!$S$4&gt;0, Vypocty!F35*Vypocty!$S$5, 0)</f>
        <v>0</v>
      </c>
      <c r="W35" s="11">
        <f>IF(Vypocty!$S$4&gt;0, Vypocty!G35*Vypocty!$S$5, 0)</f>
        <v>0</v>
      </c>
      <c r="X35" s="11">
        <f>IF(Vypocty!$S$4&gt;0, Vypocty!H35*Vypocty!$S$5, 0)</f>
        <v>0</v>
      </c>
      <c r="Y35" s="11">
        <f>IF(Vypocty!$S$4&gt;0, Vypocty!I35*Vypocty!$S$5, 0)</f>
        <v>0</v>
      </c>
      <c r="Z35" s="11">
        <f>IF(Vypocty!$S$4&gt;0, Vypocty!J35*Vypocty!$S$5, 0)</f>
        <v>0</v>
      </c>
      <c r="AA35" s="11">
        <f>IF(Vypocty!$S$4&gt;0, Vypocty!K35*Vypocty!$S$5, 0)</f>
        <v>0</v>
      </c>
      <c r="AB35" s="11">
        <f>IF(Vypocty!$S$4&gt;0, Vypocty!L35*Vypocty!$S$5, 0)</f>
        <v>0</v>
      </c>
      <c r="AC35" s="11">
        <f>IF(Vypocty!$S$4&gt;0, Vypocty!M35*Vypocty!$S$5, 0)</f>
        <v>0</v>
      </c>
      <c r="AD35" s="219">
        <f>IF(Vypocty!$S$4&gt;0, Vypocty!N35*Vypocty!$S$5, 0)</f>
        <v>0</v>
      </c>
      <c r="AE35" s="219">
        <f>IF(Vypocty!$S$4&gt;0, Vypocty!O35*Vypocty!$S$5, 0)</f>
        <v>0</v>
      </c>
      <c r="AF35" s="219">
        <f>IF(Vypocty!$S$4&gt;0, Vypocty!P35*Vypocty!$S$5, 0)</f>
        <v>0</v>
      </c>
      <c r="AG35" s="306">
        <f>IF(Vypocty!$S$4&gt;0, Vypocty!Q35*Vypocty!$S$5, 0)</f>
        <v>0</v>
      </c>
    </row>
    <row r="36" spans="1:33" x14ac:dyDescent="0.2">
      <c r="A36" s="12">
        <v>25</v>
      </c>
      <c r="B36" s="64"/>
      <c r="C36" s="65"/>
      <c r="D36" s="65"/>
      <c r="E36" s="65"/>
      <c r="F36" s="65"/>
      <c r="G36" s="65"/>
      <c r="H36" s="75"/>
      <c r="I36" s="77"/>
      <c r="J36" s="71"/>
      <c r="K36" s="71"/>
      <c r="L36" s="102"/>
      <c r="M36" s="102"/>
      <c r="N36" s="102"/>
      <c r="O36" s="102"/>
      <c r="P36" s="102"/>
      <c r="Q36" s="106"/>
      <c r="R36" s="13">
        <f>IF(Vypocty!$S$4&gt;0, Vypocty!B36*Vypocty!$S$5, 0)</f>
        <v>0</v>
      </c>
      <c r="S36" s="11">
        <f>IF(Vypocty!$S$4&gt;0, Vypocty!C36*Vypocty!$S$5, 0)</f>
        <v>0</v>
      </c>
      <c r="T36" s="11">
        <f>IF(Vypocty!$S$4&gt;0, Vypocty!D36*Vypocty!$S$5,0)</f>
        <v>0</v>
      </c>
      <c r="U36" s="11">
        <f>IF(Vypocty!$S$4&gt;0, Vypocty!E36*Vypocty!$S$5, 0)</f>
        <v>0</v>
      </c>
      <c r="V36" s="11">
        <f>IF(Vypocty!$S$4&gt;0, Vypocty!F36*Vypocty!$S$5, 0)</f>
        <v>0</v>
      </c>
      <c r="W36" s="11">
        <f>IF(Vypocty!$S$4&gt;0, Vypocty!G36*Vypocty!$S$5, 0)</f>
        <v>0</v>
      </c>
      <c r="X36" s="11">
        <f>IF(Vypocty!$S$4&gt;0, Vypocty!H36*Vypocty!$S$5, 0)</f>
        <v>0</v>
      </c>
      <c r="Y36" s="11">
        <f>IF(Vypocty!$S$4&gt;0, Vypocty!I36*Vypocty!$S$5, 0)</f>
        <v>0</v>
      </c>
      <c r="Z36" s="11">
        <f>IF(Vypocty!$S$4&gt;0, Vypocty!J36*Vypocty!$S$5, 0)</f>
        <v>0</v>
      </c>
      <c r="AA36" s="11">
        <f>IF(Vypocty!$S$4&gt;0, Vypocty!K36*Vypocty!$S$5, 0)</f>
        <v>0</v>
      </c>
      <c r="AB36" s="11">
        <f>IF(Vypocty!$S$4&gt;0, Vypocty!L36*Vypocty!$S$5, 0)</f>
        <v>0</v>
      </c>
      <c r="AC36" s="11">
        <f>IF(Vypocty!$S$4&gt;0, Vypocty!M36*Vypocty!$S$5, 0)</f>
        <v>0</v>
      </c>
      <c r="AD36" s="219">
        <f>IF(Vypocty!$S$4&gt;0, Vypocty!N36*Vypocty!$S$5, 0)</f>
        <v>0</v>
      </c>
      <c r="AE36" s="219">
        <f>IF(Vypocty!$S$4&gt;0, Vypocty!O36*Vypocty!$S$5, 0)</f>
        <v>0</v>
      </c>
      <c r="AF36" s="219">
        <f>IF(Vypocty!$S$4&gt;0, Vypocty!P36*Vypocty!$S$5, 0)</f>
        <v>0</v>
      </c>
      <c r="AG36" s="306">
        <f>IF(Vypocty!$S$4&gt;0, Vypocty!Q36*Vypocty!$S$5, 0)</f>
        <v>0</v>
      </c>
    </row>
    <row r="37" spans="1:33" x14ac:dyDescent="0.2">
      <c r="A37" s="12">
        <v>26</v>
      </c>
      <c r="B37" s="62"/>
      <c r="C37" s="63"/>
      <c r="D37" s="63"/>
      <c r="E37" s="63"/>
      <c r="F37" s="63"/>
      <c r="G37" s="63"/>
      <c r="H37" s="74"/>
      <c r="I37" s="78"/>
      <c r="J37" s="70"/>
      <c r="K37" s="70"/>
      <c r="L37" s="101"/>
      <c r="M37" s="101"/>
      <c r="N37" s="101"/>
      <c r="O37" s="101"/>
      <c r="P37" s="101"/>
      <c r="Q37" s="105"/>
      <c r="R37" s="13">
        <f>IF(Vypocty!$S$4&gt;0, Vypocty!B37*Vypocty!$S$5, 0)</f>
        <v>0</v>
      </c>
      <c r="S37" s="11">
        <f>IF(Vypocty!$S$4&gt;0, Vypocty!C37*Vypocty!$S$5, 0)</f>
        <v>0</v>
      </c>
      <c r="T37" s="11">
        <f>IF(Vypocty!$S$4&gt;0, Vypocty!D37*Vypocty!$S$5,0)</f>
        <v>0</v>
      </c>
      <c r="U37" s="11">
        <f>IF(Vypocty!$S$4&gt;0, Vypocty!E37*Vypocty!$S$5, 0)</f>
        <v>0</v>
      </c>
      <c r="V37" s="11">
        <f>IF(Vypocty!$S$4&gt;0, Vypocty!F37*Vypocty!$S$5, 0)</f>
        <v>0</v>
      </c>
      <c r="W37" s="11">
        <f>IF(Vypocty!$S$4&gt;0, Vypocty!G37*Vypocty!$S$5, 0)</f>
        <v>0</v>
      </c>
      <c r="X37" s="11">
        <f>IF(Vypocty!$S$4&gt;0, Vypocty!H37*Vypocty!$S$5, 0)</f>
        <v>0</v>
      </c>
      <c r="Y37" s="11">
        <f>IF(Vypocty!$S$4&gt;0, Vypocty!I37*Vypocty!$S$5, 0)</f>
        <v>0</v>
      </c>
      <c r="Z37" s="11">
        <f>IF(Vypocty!$S$4&gt;0, Vypocty!J37*Vypocty!$S$5, 0)</f>
        <v>0</v>
      </c>
      <c r="AA37" s="11">
        <f>IF(Vypocty!$S$4&gt;0, Vypocty!K37*Vypocty!$S$5, 0)</f>
        <v>0</v>
      </c>
      <c r="AB37" s="11">
        <f>IF(Vypocty!$S$4&gt;0, Vypocty!L37*Vypocty!$S$5, 0)</f>
        <v>0</v>
      </c>
      <c r="AC37" s="11">
        <f>IF(Vypocty!$S$4&gt;0, Vypocty!M37*Vypocty!$S$5, 0)</f>
        <v>0</v>
      </c>
      <c r="AD37" s="219">
        <f>IF(Vypocty!$S$4&gt;0, Vypocty!N37*Vypocty!$S$5, 0)</f>
        <v>0</v>
      </c>
      <c r="AE37" s="219">
        <f>IF(Vypocty!$S$4&gt;0, Vypocty!O37*Vypocty!$S$5, 0)</f>
        <v>0</v>
      </c>
      <c r="AF37" s="219">
        <f>IF(Vypocty!$S$4&gt;0, Vypocty!P37*Vypocty!$S$5, 0)</f>
        <v>0</v>
      </c>
      <c r="AG37" s="306">
        <f>IF(Vypocty!$S$4&gt;0, Vypocty!Q37*Vypocty!$S$5, 0)</f>
        <v>0</v>
      </c>
    </row>
    <row r="38" spans="1:33" x14ac:dyDescent="0.2">
      <c r="A38" s="12">
        <v>27</v>
      </c>
      <c r="B38" s="64"/>
      <c r="C38" s="65"/>
      <c r="D38" s="65"/>
      <c r="E38" s="65"/>
      <c r="F38" s="65"/>
      <c r="G38" s="65"/>
      <c r="H38" s="75"/>
      <c r="I38" s="77"/>
      <c r="J38" s="71"/>
      <c r="K38" s="71"/>
      <c r="L38" s="102"/>
      <c r="M38" s="102"/>
      <c r="N38" s="102"/>
      <c r="O38" s="102"/>
      <c r="P38" s="102"/>
      <c r="Q38" s="106"/>
      <c r="R38" s="13">
        <f>IF(Vypocty!$S$4&gt;0, Vypocty!B38*Vypocty!$S$5, 0)</f>
        <v>0</v>
      </c>
      <c r="S38" s="11">
        <f>IF(Vypocty!$S$4&gt;0, Vypocty!C38*Vypocty!$S$5, 0)</f>
        <v>0</v>
      </c>
      <c r="T38" s="11">
        <f>IF(Vypocty!$S$4&gt;0, Vypocty!D38*Vypocty!$S$5,0)</f>
        <v>0</v>
      </c>
      <c r="U38" s="11">
        <f>IF(Vypocty!$S$4&gt;0, Vypocty!E38*Vypocty!$S$5, 0)</f>
        <v>0</v>
      </c>
      <c r="V38" s="11">
        <f>IF(Vypocty!$S$4&gt;0, Vypocty!F38*Vypocty!$S$5, 0)</f>
        <v>0</v>
      </c>
      <c r="W38" s="11">
        <f>IF(Vypocty!$S$4&gt;0, Vypocty!G38*Vypocty!$S$5, 0)</f>
        <v>0</v>
      </c>
      <c r="X38" s="11">
        <f>IF(Vypocty!$S$4&gt;0, Vypocty!H38*Vypocty!$S$5, 0)</f>
        <v>0</v>
      </c>
      <c r="Y38" s="11">
        <f>IF(Vypocty!$S$4&gt;0, Vypocty!I38*Vypocty!$S$5, 0)</f>
        <v>0</v>
      </c>
      <c r="Z38" s="11">
        <f>IF(Vypocty!$S$4&gt;0, Vypocty!J38*Vypocty!$S$5, 0)</f>
        <v>0</v>
      </c>
      <c r="AA38" s="11">
        <f>IF(Vypocty!$S$4&gt;0, Vypocty!K38*Vypocty!$S$5, 0)</f>
        <v>0</v>
      </c>
      <c r="AB38" s="11">
        <f>IF(Vypocty!$S$4&gt;0, Vypocty!L38*Vypocty!$S$5, 0)</f>
        <v>0</v>
      </c>
      <c r="AC38" s="11">
        <f>IF(Vypocty!$S$4&gt;0, Vypocty!M38*Vypocty!$S$5, 0)</f>
        <v>0</v>
      </c>
      <c r="AD38" s="219">
        <f>IF(Vypocty!$S$4&gt;0, Vypocty!N38*Vypocty!$S$5, 0)</f>
        <v>0</v>
      </c>
      <c r="AE38" s="219">
        <f>IF(Vypocty!$S$4&gt;0, Vypocty!O38*Vypocty!$S$5, 0)</f>
        <v>0</v>
      </c>
      <c r="AF38" s="219">
        <f>IF(Vypocty!$S$4&gt;0, Vypocty!P38*Vypocty!$S$5, 0)</f>
        <v>0</v>
      </c>
      <c r="AG38" s="306">
        <f>IF(Vypocty!$S$4&gt;0, Vypocty!Q38*Vypocty!$S$5, 0)</f>
        <v>0</v>
      </c>
    </row>
    <row r="39" spans="1:33" x14ac:dyDescent="0.2">
      <c r="A39" s="12">
        <v>28</v>
      </c>
      <c r="B39" s="62"/>
      <c r="C39" s="63"/>
      <c r="D39" s="63"/>
      <c r="E39" s="63"/>
      <c r="F39" s="63"/>
      <c r="G39" s="63"/>
      <c r="H39" s="74"/>
      <c r="I39" s="78"/>
      <c r="J39" s="70"/>
      <c r="K39" s="70"/>
      <c r="L39" s="101"/>
      <c r="M39" s="101"/>
      <c r="N39" s="101"/>
      <c r="O39" s="101"/>
      <c r="P39" s="101"/>
      <c r="Q39" s="105"/>
      <c r="R39" s="13">
        <f>IF(Vypocty!$S$4&gt;0, Vypocty!B39*Vypocty!$S$5, 0)</f>
        <v>0</v>
      </c>
      <c r="S39" s="11">
        <f>IF(Vypocty!$S$4&gt;0, Vypocty!C39*Vypocty!$S$5, 0)</f>
        <v>0</v>
      </c>
      <c r="T39" s="11">
        <f>IF(Vypocty!$S$4&gt;0, Vypocty!D39*Vypocty!$S$5,0)</f>
        <v>0</v>
      </c>
      <c r="U39" s="11">
        <f>IF(Vypocty!$S$4&gt;0, Vypocty!E39*Vypocty!$S$5, 0)</f>
        <v>0</v>
      </c>
      <c r="V39" s="11">
        <f>IF(Vypocty!$S$4&gt;0, Vypocty!F39*Vypocty!$S$5, 0)</f>
        <v>0</v>
      </c>
      <c r="W39" s="11">
        <f>IF(Vypocty!$S$4&gt;0, Vypocty!G39*Vypocty!$S$5, 0)</f>
        <v>0</v>
      </c>
      <c r="X39" s="11">
        <f>IF(Vypocty!$S$4&gt;0, Vypocty!H39*Vypocty!$S$5, 0)</f>
        <v>0</v>
      </c>
      <c r="Y39" s="11">
        <f>IF(Vypocty!$S$4&gt;0, Vypocty!I39*Vypocty!$S$5, 0)</f>
        <v>0</v>
      </c>
      <c r="Z39" s="11">
        <f>IF(Vypocty!$S$4&gt;0, Vypocty!J39*Vypocty!$S$5, 0)</f>
        <v>0</v>
      </c>
      <c r="AA39" s="11">
        <f>IF(Vypocty!$S$4&gt;0, Vypocty!K39*Vypocty!$S$5, 0)</f>
        <v>0</v>
      </c>
      <c r="AB39" s="11">
        <f>IF(Vypocty!$S$4&gt;0, Vypocty!L39*Vypocty!$S$5, 0)</f>
        <v>0</v>
      </c>
      <c r="AC39" s="11">
        <f>IF(Vypocty!$S$4&gt;0, Vypocty!M39*Vypocty!$S$5, 0)</f>
        <v>0</v>
      </c>
      <c r="AD39" s="219">
        <f>IF(Vypocty!$S$4&gt;0, Vypocty!N39*Vypocty!$S$5, 0)</f>
        <v>0</v>
      </c>
      <c r="AE39" s="219">
        <f>IF(Vypocty!$S$4&gt;0, Vypocty!O39*Vypocty!$S$5, 0)</f>
        <v>0</v>
      </c>
      <c r="AF39" s="219">
        <f>IF(Vypocty!$S$4&gt;0, Vypocty!P39*Vypocty!$S$5, 0)</f>
        <v>0</v>
      </c>
      <c r="AG39" s="306">
        <f>IF(Vypocty!$S$4&gt;0, Vypocty!Q39*Vypocty!$S$5, 0)</f>
        <v>0</v>
      </c>
    </row>
    <row r="40" spans="1:33" x14ac:dyDescent="0.2">
      <c r="A40" s="12">
        <v>29</v>
      </c>
      <c r="B40" s="64"/>
      <c r="C40" s="65"/>
      <c r="D40" s="65"/>
      <c r="E40" s="65"/>
      <c r="F40" s="65"/>
      <c r="G40" s="65"/>
      <c r="H40" s="75"/>
      <c r="I40" s="77"/>
      <c r="J40" s="71"/>
      <c r="K40" s="71"/>
      <c r="L40" s="102"/>
      <c r="M40" s="102"/>
      <c r="N40" s="102"/>
      <c r="O40" s="102"/>
      <c r="P40" s="102"/>
      <c r="Q40" s="106"/>
      <c r="R40" s="13">
        <f>IF(Vypocty!$S$4&gt;0, Vypocty!B40*Vypocty!$S$5, 0)</f>
        <v>0</v>
      </c>
      <c r="S40" s="11">
        <f>IF(Vypocty!$S$4&gt;0, Vypocty!C40*Vypocty!$S$5, 0)</f>
        <v>0</v>
      </c>
      <c r="T40" s="11">
        <f>IF(Vypocty!$S$4&gt;0, Vypocty!D40*Vypocty!$S$5,0)</f>
        <v>0</v>
      </c>
      <c r="U40" s="11">
        <f>IF(Vypocty!$S$4&gt;0, Vypocty!E40*Vypocty!$S$5, 0)</f>
        <v>0</v>
      </c>
      <c r="V40" s="11">
        <f>IF(Vypocty!$S$4&gt;0, Vypocty!F40*Vypocty!$S$5, 0)</f>
        <v>0</v>
      </c>
      <c r="W40" s="11">
        <f>IF(Vypocty!$S$4&gt;0, Vypocty!G40*Vypocty!$S$5, 0)</f>
        <v>0</v>
      </c>
      <c r="X40" s="11">
        <f>IF(Vypocty!$S$4&gt;0, Vypocty!H40*Vypocty!$S$5, 0)</f>
        <v>0</v>
      </c>
      <c r="Y40" s="11">
        <f>IF(Vypocty!$S$4&gt;0, Vypocty!I40*Vypocty!$S$5, 0)</f>
        <v>0</v>
      </c>
      <c r="Z40" s="11">
        <f>IF(Vypocty!$S$4&gt;0, Vypocty!J40*Vypocty!$S$5, 0)</f>
        <v>0</v>
      </c>
      <c r="AA40" s="11">
        <f>IF(Vypocty!$S$4&gt;0, Vypocty!K40*Vypocty!$S$5, 0)</f>
        <v>0</v>
      </c>
      <c r="AB40" s="11">
        <f>IF(Vypocty!$S$4&gt;0, Vypocty!L40*Vypocty!$S$5, 0)</f>
        <v>0</v>
      </c>
      <c r="AC40" s="11">
        <f>IF(Vypocty!$S$4&gt;0, Vypocty!M40*Vypocty!$S$5, 0)</f>
        <v>0</v>
      </c>
      <c r="AD40" s="219">
        <f>IF(Vypocty!$S$4&gt;0, Vypocty!N40*Vypocty!$S$5, 0)</f>
        <v>0</v>
      </c>
      <c r="AE40" s="219">
        <f>IF(Vypocty!$S$4&gt;0, Vypocty!O40*Vypocty!$S$5, 0)</f>
        <v>0</v>
      </c>
      <c r="AF40" s="219">
        <f>IF(Vypocty!$S$4&gt;0, Vypocty!P40*Vypocty!$S$5, 0)</f>
        <v>0</v>
      </c>
      <c r="AG40" s="306">
        <f>IF(Vypocty!$S$4&gt;0, Vypocty!Q40*Vypocty!$S$5, 0)</f>
        <v>0</v>
      </c>
    </row>
    <row r="41" spans="1:33" x14ac:dyDescent="0.2">
      <c r="A41" s="12">
        <v>30</v>
      </c>
      <c r="B41" s="62"/>
      <c r="C41" s="63"/>
      <c r="D41" s="63"/>
      <c r="E41" s="63"/>
      <c r="F41" s="63"/>
      <c r="G41" s="63"/>
      <c r="H41" s="74"/>
      <c r="I41" s="78"/>
      <c r="J41" s="70"/>
      <c r="K41" s="70"/>
      <c r="L41" s="101"/>
      <c r="M41" s="101"/>
      <c r="N41" s="101"/>
      <c r="O41" s="101"/>
      <c r="P41" s="101"/>
      <c r="Q41" s="105"/>
      <c r="R41" s="13">
        <f>IF(Vypocty!$S$4&gt;0, Vypocty!B41*Vypocty!$S$5, 0)</f>
        <v>0</v>
      </c>
      <c r="S41" s="11">
        <f>IF(Vypocty!$S$4&gt;0, Vypocty!C41*Vypocty!$S$5, 0)</f>
        <v>0</v>
      </c>
      <c r="T41" s="11">
        <f>IF(Vypocty!$S$4&gt;0, Vypocty!D41*Vypocty!$S$5,0)</f>
        <v>0</v>
      </c>
      <c r="U41" s="11">
        <f>IF(Vypocty!$S$4&gt;0, Vypocty!E41*Vypocty!$S$5, 0)</f>
        <v>0</v>
      </c>
      <c r="V41" s="11">
        <f>IF(Vypocty!$S$4&gt;0, Vypocty!F41*Vypocty!$S$5, 0)</f>
        <v>0</v>
      </c>
      <c r="W41" s="11">
        <f>IF(Vypocty!$S$4&gt;0, Vypocty!G41*Vypocty!$S$5, 0)</f>
        <v>0</v>
      </c>
      <c r="X41" s="11">
        <f>IF(Vypocty!$S$4&gt;0, Vypocty!H41*Vypocty!$S$5, 0)</f>
        <v>0</v>
      </c>
      <c r="Y41" s="11">
        <f>IF(Vypocty!$S$4&gt;0, Vypocty!I41*Vypocty!$S$5, 0)</f>
        <v>0</v>
      </c>
      <c r="Z41" s="11">
        <f>IF(Vypocty!$S$4&gt;0, Vypocty!J41*Vypocty!$S$5, 0)</f>
        <v>0</v>
      </c>
      <c r="AA41" s="11">
        <f>IF(Vypocty!$S$4&gt;0, Vypocty!K41*Vypocty!$S$5, 0)</f>
        <v>0</v>
      </c>
      <c r="AB41" s="11">
        <f>IF(Vypocty!$S$4&gt;0, Vypocty!L41*Vypocty!$S$5, 0)</f>
        <v>0</v>
      </c>
      <c r="AC41" s="11">
        <f>IF(Vypocty!$S$4&gt;0, Vypocty!M41*Vypocty!$S$5, 0)</f>
        <v>0</v>
      </c>
      <c r="AD41" s="219">
        <f>IF(Vypocty!$S$4&gt;0, Vypocty!N41*Vypocty!$S$5, 0)</f>
        <v>0</v>
      </c>
      <c r="AE41" s="219">
        <f>IF(Vypocty!$S$4&gt;0, Vypocty!O41*Vypocty!$S$5, 0)</f>
        <v>0</v>
      </c>
      <c r="AF41" s="219">
        <f>IF(Vypocty!$S$4&gt;0, Vypocty!P41*Vypocty!$S$5, 0)</f>
        <v>0</v>
      </c>
      <c r="AG41" s="306">
        <f>IF(Vypocty!$S$4&gt;0, Vypocty!Q41*Vypocty!$S$5, 0)</f>
        <v>0</v>
      </c>
    </row>
    <row r="42" spans="1:33" x14ac:dyDescent="0.2">
      <c r="A42" s="12">
        <v>31</v>
      </c>
      <c r="B42" s="64"/>
      <c r="C42" s="65"/>
      <c r="D42" s="65"/>
      <c r="E42" s="65"/>
      <c r="F42" s="65"/>
      <c r="G42" s="65"/>
      <c r="H42" s="75"/>
      <c r="I42" s="77"/>
      <c r="J42" s="71"/>
      <c r="K42" s="71"/>
      <c r="L42" s="102"/>
      <c r="M42" s="102"/>
      <c r="N42" s="102"/>
      <c r="O42" s="102"/>
      <c r="P42" s="102"/>
      <c r="Q42" s="106"/>
      <c r="R42" s="13">
        <f>IF(Vypocty!$S$4&gt;0, Vypocty!B42*Vypocty!$S$5, 0)</f>
        <v>0</v>
      </c>
      <c r="S42" s="11">
        <f>IF(Vypocty!$S$4&gt;0, Vypocty!C42*Vypocty!$S$5, 0)</f>
        <v>0</v>
      </c>
      <c r="T42" s="11">
        <f>IF(Vypocty!$S$4&gt;0, Vypocty!D42*Vypocty!$S$5,0)</f>
        <v>0</v>
      </c>
      <c r="U42" s="11">
        <f>IF(Vypocty!$S$4&gt;0, Vypocty!E42*Vypocty!$S$5, 0)</f>
        <v>0</v>
      </c>
      <c r="V42" s="11">
        <f>IF(Vypocty!$S$4&gt;0, Vypocty!F42*Vypocty!$S$5, 0)</f>
        <v>0</v>
      </c>
      <c r="W42" s="11">
        <f>IF(Vypocty!$S$4&gt;0, Vypocty!G42*Vypocty!$S$5, 0)</f>
        <v>0</v>
      </c>
      <c r="X42" s="11">
        <f>IF(Vypocty!$S$4&gt;0, Vypocty!H42*Vypocty!$S$5, 0)</f>
        <v>0</v>
      </c>
      <c r="Y42" s="11">
        <f>IF(Vypocty!$S$4&gt;0, Vypocty!I42*Vypocty!$S$5, 0)</f>
        <v>0</v>
      </c>
      <c r="Z42" s="11">
        <f>IF(Vypocty!$S$4&gt;0, Vypocty!J42*Vypocty!$S$5, 0)</f>
        <v>0</v>
      </c>
      <c r="AA42" s="11">
        <f>IF(Vypocty!$S$4&gt;0, Vypocty!K42*Vypocty!$S$5, 0)</f>
        <v>0</v>
      </c>
      <c r="AB42" s="11">
        <f>IF(Vypocty!$S$4&gt;0, Vypocty!L42*Vypocty!$S$5, 0)</f>
        <v>0</v>
      </c>
      <c r="AC42" s="11">
        <f>IF(Vypocty!$S$4&gt;0, Vypocty!M42*Vypocty!$S$5, 0)</f>
        <v>0</v>
      </c>
      <c r="AD42" s="219">
        <f>IF(Vypocty!$S$4&gt;0, Vypocty!N42*Vypocty!$S$5, 0)</f>
        <v>0</v>
      </c>
      <c r="AE42" s="219">
        <f>IF(Vypocty!$S$4&gt;0, Vypocty!O42*Vypocty!$S$5, 0)</f>
        <v>0</v>
      </c>
      <c r="AF42" s="219">
        <f>IF(Vypocty!$S$4&gt;0, Vypocty!P42*Vypocty!$S$5, 0)</f>
        <v>0</v>
      </c>
      <c r="AG42" s="306">
        <f>IF(Vypocty!$S$4&gt;0, Vypocty!Q42*Vypocty!$S$5, 0)</f>
        <v>0</v>
      </c>
    </row>
    <row r="43" spans="1:33" x14ac:dyDescent="0.2">
      <c r="A43" s="12">
        <v>32</v>
      </c>
      <c r="B43" s="62"/>
      <c r="C43" s="63"/>
      <c r="D43" s="63"/>
      <c r="E43" s="63"/>
      <c r="F43" s="63"/>
      <c r="G43" s="63"/>
      <c r="H43" s="74"/>
      <c r="I43" s="78"/>
      <c r="J43" s="70"/>
      <c r="K43" s="70"/>
      <c r="L43" s="101"/>
      <c r="M43" s="101"/>
      <c r="N43" s="101"/>
      <c r="O43" s="101"/>
      <c r="P43" s="101"/>
      <c r="Q43" s="105"/>
      <c r="R43" s="13">
        <f>IF(Vypocty!$S$4&gt;0, Vypocty!B43*Vypocty!$S$5, 0)</f>
        <v>0</v>
      </c>
      <c r="S43" s="11">
        <f>IF(Vypocty!$S$4&gt;0, Vypocty!C43*Vypocty!$S$5, 0)</f>
        <v>0</v>
      </c>
      <c r="T43" s="11">
        <f>IF(Vypocty!$S$4&gt;0, Vypocty!D43*Vypocty!$S$5,0)</f>
        <v>0</v>
      </c>
      <c r="U43" s="11">
        <f>IF(Vypocty!$S$4&gt;0, Vypocty!E43*Vypocty!$S$5, 0)</f>
        <v>0</v>
      </c>
      <c r="V43" s="11">
        <f>IF(Vypocty!$S$4&gt;0, Vypocty!F43*Vypocty!$S$5, 0)</f>
        <v>0</v>
      </c>
      <c r="W43" s="11">
        <f>IF(Vypocty!$S$4&gt;0, Vypocty!G43*Vypocty!$S$5, 0)</f>
        <v>0</v>
      </c>
      <c r="X43" s="11">
        <f>IF(Vypocty!$S$4&gt;0, Vypocty!H43*Vypocty!$S$5, 0)</f>
        <v>0</v>
      </c>
      <c r="Y43" s="11">
        <f>IF(Vypocty!$S$4&gt;0, Vypocty!I43*Vypocty!$S$5, 0)</f>
        <v>0</v>
      </c>
      <c r="Z43" s="11">
        <f>IF(Vypocty!$S$4&gt;0, Vypocty!J43*Vypocty!$S$5, 0)</f>
        <v>0</v>
      </c>
      <c r="AA43" s="11">
        <f>IF(Vypocty!$S$4&gt;0, Vypocty!K43*Vypocty!$S$5, 0)</f>
        <v>0</v>
      </c>
      <c r="AB43" s="11">
        <f>IF(Vypocty!$S$4&gt;0, Vypocty!L43*Vypocty!$S$5, 0)</f>
        <v>0</v>
      </c>
      <c r="AC43" s="11">
        <f>IF(Vypocty!$S$4&gt;0, Vypocty!M43*Vypocty!$S$5, 0)</f>
        <v>0</v>
      </c>
      <c r="AD43" s="219">
        <f>IF(Vypocty!$S$4&gt;0, Vypocty!N43*Vypocty!$S$5, 0)</f>
        <v>0</v>
      </c>
      <c r="AE43" s="219">
        <f>IF(Vypocty!$S$4&gt;0, Vypocty!O43*Vypocty!$S$5, 0)</f>
        <v>0</v>
      </c>
      <c r="AF43" s="219">
        <f>IF(Vypocty!$S$4&gt;0, Vypocty!P43*Vypocty!$S$5, 0)</f>
        <v>0</v>
      </c>
      <c r="AG43" s="306">
        <f>IF(Vypocty!$S$4&gt;0, Vypocty!Q43*Vypocty!$S$5, 0)</f>
        <v>0</v>
      </c>
    </row>
    <row r="44" spans="1:33" x14ac:dyDescent="0.2">
      <c r="A44" s="12">
        <v>33</v>
      </c>
      <c r="B44" s="64"/>
      <c r="C44" s="65"/>
      <c r="D44" s="65"/>
      <c r="E44" s="65"/>
      <c r="F44" s="65"/>
      <c r="G44" s="65"/>
      <c r="H44" s="75"/>
      <c r="I44" s="77"/>
      <c r="J44" s="71"/>
      <c r="K44" s="71"/>
      <c r="L44" s="102"/>
      <c r="M44" s="102"/>
      <c r="N44" s="102"/>
      <c r="O44" s="102"/>
      <c r="P44" s="102"/>
      <c r="Q44" s="106"/>
      <c r="R44" s="13">
        <f>IF(Vypocty!$S$4&gt;0, Vypocty!B44*Vypocty!$S$5, 0)</f>
        <v>0</v>
      </c>
      <c r="S44" s="11">
        <f>IF(Vypocty!$S$4&gt;0, Vypocty!C44*Vypocty!$S$5, 0)</f>
        <v>0</v>
      </c>
      <c r="T44" s="11">
        <f>IF(Vypocty!$S$4&gt;0, Vypocty!D44*Vypocty!$S$5,0)</f>
        <v>0</v>
      </c>
      <c r="U44" s="11">
        <f>IF(Vypocty!$S$4&gt;0, Vypocty!E44*Vypocty!$S$5, 0)</f>
        <v>0</v>
      </c>
      <c r="V44" s="11">
        <f>IF(Vypocty!$S$4&gt;0, Vypocty!F44*Vypocty!$S$5, 0)</f>
        <v>0</v>
      </c>
      <c r="W44" s="11">
        <f>IF(Vypocty!$S$4&gt;0, Vypocty!G44*Vypocty!$S$5, 0)</f>
        <v>0</v>
      </c>
      <c r="X44" s="11">
        <f>IF(Vypocty!$S$4&gt;0, Vypocty!H44*Vypocty!$S$5, 0)</f>
        <v>0</v>
      </c>
      <c r="Y44" s="11">
        <f>IF(Vypocty!$S$4&gt;0, Vypocty!I44*Vypocty!$S$5, 0)</f>
        <v>0</v>
      </c>
      <c r="Z44" s="11">
        <f>IF(Vypocty!$S$4&gt;0, Vypocty!J44*Vypocty!$S$5, 0)</f>
        <v>0</v>
      </c>
      <c r="AA44" s="11">
        <f>IF(Vypocty!$S$4&gt;0, Vypocty!K44*Vypocty!$S$5, 0)</f>
        <v>0</v>
      </c>
      <c r="AB44" s="11">
        <f>IF(Vypocty!$S$4&gt;0, Vypocty!L44*Vypocty!$S$5, 0)</f>
        <v>0</v>
      </c>
      <c r="AC44" s="11">
        <f>IF(Vypocty!$S$4&gt;0, Vypocty!M44*Vypocty!$S$5, 0)</f>
        <v>0</v>
      </c>
      <c r="AD44" s="219">
        <f>IF(Vypocty!$S$4&gt;0, Vypocty!N44*Vypocty!$S$5, 0)</f>
        <v>0</v>
      </c>
      <c r="AE44" s="219">
        <f>IF(Vypocty!$S$4&gt;0, Vypocty!O44*Vypocty!$S$5, 0)</f>
        <v>0</v>
      </c>
      <c r="AF44" s="219">
        <f>IF(Vypocty!$S$4&gt;0, Vypocty!P44*Vypocty!$S$5, 0)</f>
        <v>0</v>
      </c>
      <c r="AG44" s="306">
        <f>IF(Vypocty!$S$4&gt;0, Vypocty!Q44*Vypocty!$S$5, 0)</f>
        <v>0</v>
      </c>
    </row>
    <row r="45" spans="1:33" x14ac:dyDescent="0.2">
      <c r="A45" s="12">
        <v>34</v>
      </c>
      <c r="B45" s="62"/>
      <c r="C45" s="63"/>
      <c r="D45" s="63"/>
      <c r="E45" s="63"/>
      <c r="F45" s="63"/>
      <c r="G45" s="63"/>
      <c r="H45" s="74"/>
      <c r="I45" s="78"/>
      <c r="J45" s="70"/>
      <c r="K45" s="70"/>
      <c r="L45" s="101"/>
      <c r="M45" s="101"/>
      <c r="N45" s="101"/>
      <c r="O45" s="101"/>
      <c r="P45" s="101"/>
      <c r="Q45" s="105"/>
      <c r="R45" s="13">
        <f>IF(Vypocty!$S$4&gt;0, Vypocty!B45*Vypocty!$S$5, 0)</f>
        <v>0</v>
      </c>
      <c r="S45" s="11">
        <f>IF(Vypocty!$S$4&gt;0, Vypocty!C45*Vypocty!$S$5, 0)</f>
        <v>0</v>
      </c>
      <c r="T45" s="11">
        <f>IF(Vypocty!$S$4&gt;0, Vypocty!D45*Vypocty!$S$5,0)</f>
        <v>0</v>
      </c>
      <c r="U45" s="11">
        <f>IF(Vypocty!$S$4&gt;0, Vypocty!E45*Vypocty!$S$5, 0)</f>
        <v>0</v>
      </c>
      <c r="V45" s="11">
        <f>IF(Vypocty!$S$4&gt;0, Vypocty!F45*Vypocty!$S$5, 0)</f>
        <v>0</v>
      </c>
      <c r="W45" s="11">
        <f>IF(Vypocty!$S$4&gt;0, Vypocty!G45*Vypocty!$S$5, 0)</f>
        <v>0</v>
      </c>
      <c r="X45" s="11">
        <f>IF(Vypocty!$S$4&gt;0, Vypocty!H45*Vypocty!$S$5, 0)</f>
        <v>0</v>
      </c>
      <c r="Y45" s="11">
        <f>IF(Vypocty!$S$4&gt;0, Vypocty!I45*Vypocty!$S$5, 0)</f>
        <v>0</v>
      </c>
      <c r="Z45" s="11">
        <f>IF(Vypocty!$S$4&gt;0, Vypocty!J45*Vypocty!$S$5, 0)</f>
        <v>0</v>
      </c>
      <c r="AA45" s="11">
        <f>IF(Vypocty!$S$4&gt;0, Vypocty!K45*Vypocty!$S$5, 0)</f>
        <v>0</v>
      </c>
      <c r="AB45" s="11">
        <f>IF(Vypocty!$S$4&gt;0, Vypocty!L45*Vypocty!$S$5, 0)</f>
        <v>0</v>
      </c>
      <c r="AC45" s="11">
        <f>IF(Vypocty!$S$4&gt;0, Vypocty!M45*Vypocty!$S$5, 0)</f>
        <v>0</v>
      </c>
      <c r="AD45" s="219">
        <f>IF(Vypocty!$S$4&gt;0, Vypocty!N45*Vypocty!$S$5, 0)</f>
        <v>0</v>
      </c>
      <c r="AE45" s="219">
        <f>IF(Vypocty!$S$4&gt;0, Vypocty!O45*Vypocty!$S$5, 0)</f>
        <v>0</v>
      </c>
      <c r="AF45" s="219">
        <f>IF(Vypocty!$S$4&gt;0, Vypocty!P45*Vypocty!$S$5, 0)</f>
        <v>0</v>
      </c>
      <c r="AG45" s="306">
        <f>IF(Vypocty!$S$4&gt;0, Vypocty!Q45*Vypocty!$S$5, 0)</f>
        <v>0</v>
      </c>
    </row>
    <row r="46" spans="1:33" x14ac:dyDescent="0.2">
      <c r="A46" s="12">
        <v>35</v>
      </c>
      <c r="B46" s="64"/>
      <c r="C46" s="65"/>
      <c r="D46" s="65"/>
      <c r="E46" s="65"/>
      <c r="F46" s="65"/>
      <c r="G46" s="65"/>
      <c r="H46" s="75"/>
      <c r="I46" s="77"/>
      <c r="J46" s="71"/>
      <c r="K46" s="71"/>
      <c r="L46" s="102"/>
      <c r="M46" s="102"/>
      <c r="N46" s="102"/>
      <c r="O46" s="102"/>
      <c r="P46" s="102"/>
      <c r="Q46" s="106"/>
      <c r="R46" s="13">
        <f>IF(Vypocty!$S$4&gt;0, Vypocty!B46*Vypocty!$S$5, 0)</f>
        <v>0</v>
      </c>
      <c r="S46" s="11">
        <f>IF(Vypocty!$S$4&gt;0, Vypocty!C46*Vypocty!$S$5, 0)</f>
        <v>0</v>
      </c>
      <c r="T46" s="11">
        <f>IF(Vypocty!$S$4&gt;0, Vypocty!D46*Vypocty!$S$5,0)</f>
        <v>0</v>
      </c>
      <c r="U46" s="11">
        <f>IF(Vypocty!$S$4&gt;0, Vypocty!E46*Vypocty!$S$5, 0)</f>
        <v>0</v>
      </c>
      <c r="V46" s="11">
        <f>IF(Vypocty!$S$4&gt;0, Vypocty!F46*Vypocty!$S$5, 0)</f>
        <v>0</v>
      </c>
      <c r="W46" s="11">
        <f>IF(Vypocty!$S$4&gt;0, Vypocty!G46*Vypocty!$S$5, 0)</f>
        <v>0</v>
      </c>
      <c r="X46" s="11">
        <f>IF(Vypocty!$S$4&gt;0, Vypocty!H46*Vypocty!$S$5, 0)</f>
        <v>0</v>
      </c>
      <c r="Y46" s="11">
        <f>IF(Vypocty!$S$4&gt;0, Vypocty!I46*Vypocty!$S$5, 0)</f>
        <v>0</v>
      </c>
      <c r="Z46" s="11">
        <f>IF(Vypocty!$S$4&gt;0, Vypocty!J46*Vypocty!$S$5, 0)</f>
        <v>0</v>
      </c>
      <c r="AA46" s="11">
        <f>IF(Vypocty!$S$4&gt;0, Vypocty!K46*Vypocty!$S$5, 0)</f>
        <v>0</v>
      </c>
      <c r="AB46" s="11">
        <f>IF(Vypocty!$S$4&gt;0, Vypocty!L46*Vypocty!$S$5, 0)</f>
        <v>0</v>
      </c>
      <c r="AC46" s="11">
        <f>IF(Vypocty!$S$4&gt;0, Vypocty!M46*Vypocty!$S$5, 0)</f>
        <v>0</v>
      </c>
      <c r="AD46" s="219">
        <f>IF(Vypocty!$S$4&gt;0, Vypocty!N46*Vypocty!$S$5, 0)</f>
        <v>0</v>
      </c>
      <c r="AE46" s="219">
        <f>IF(Vypocty!$S$4&gt;0, Vypocty!O46*Vypocty!$S$5, 0)</f>
        <v>0</v>
      </c>
      <c r="AF46" s="219">
        <f>IF(Vypocty!$S$4&gt;0, Vypocty!P46*Vypocty!$S$5, 0)</f>
        <v>0</v>
      </c>
      <c r="AG46" s="306">
        <f>IF(Vypocty!$S$4&gt;0, Vypocty!Q46*Vypocty!$S$5, 0)</f>
        <v>0</v>
      </c>
    </row>
    <row r="47" spans="1:33" x14ac:dyDescent="0.2">
      <c r="A47" s="12">
        <v>36</v>
      </c>
      <c r="B47" s="62"/>
      <c r="C47" s="63"/>
      <c r="D47" s="63"/>
      <c r="E47" s="63"/>
      <c r="F47" s="63"/>
      <c r="G47" s="63"/>
      <c r="H47" s="74"/>
      <c r="I47" s="78"/>
      <c r="J47" s="70"/>
      <c r="K47" s="70"/>
      <c r="L47" s="101"/>
      <c r="M47" s="101"/>
      <c r="N47" s="101"/>
      <c r="O47" s="101"/>
      <c r="P47" s="101"/>
      <c r="Q47" s="105"/>
      <c r="R47" s="13">
        <f>IF(Vypocty!$S$4&gt;0, Vypocty!B47*Vypocty!$S$5, 0)</f>
        <v>0</v>
      </c>
      <c r="S47" s="11">
        <f>IF(Vypocty!$S$4&gt;0, Vypocty!C47*Vypocty!$S$5, 0)</f>
        <v>0</v>
      </c>
      <c r="T47" s="11">
        <f>IF(Vypocty!$S$4&gt;0, Vypocty!D47*Vypocty!$S$5,0)</f>
        <v>0</v>
      </c>
      <c r="U47" s="11">
        <f>IF(Vypocty!$S$4&gt;0, Vypocty!E47*Vypocty!$S$5, 0)</f>
        <v>0</v>
      </c>
      <c r="V47" s="11">
        <f>IF(Vypocty!$S$4&gt;0, Vypocty!F47*Vypocty!$S$5, 0)</f>
        <v>0</v>
      </c>
      <c r="W47" s="11">
        <f>IF(Vypocty!$S$4&gt;0, Vypocty!G47*Vypocty!$S$5, 0)</f>
        <v>0</v>
      </c>
      <c r="X47" s="11">
        <f>IF(Vypocty!$S$4&gt;0, Vypocty!H47*Vypocty!$S$5, 0)</f>
        <v>0</v>
      </c>
      <c r="Y47" s="11">
        <f>IF(Vypocty!$S$4&gt;0, Vypocty!I47*Vypocty!$S$5, 0)</f>
        <v>0</v>
      </c>
      <c r="Z47" s="11">
        <f>IF(Vypocty!$S$4&gt;0, Vypocty!J47*Vypocty!$S$5, 0)</f>
        <v>0</v>
      </c>
      <c r="AA47" s="11">
        <f>IF(Vypocty!$S$4&gt;0, Vypocty!K47*Vypocty!$S$5, 0)</f>
        <v>0</v>
      </c>
      <c r="AB47" s="11">
        <f>IF(Vypocty!$S$4&gt;0, Vypocty!L47*Vypocty!$S$5, 0)</f>
        <v>0</v>
      </c>
      <c r="AC47" s="11">
        <f>IF(Vypocty!$S$4&gt;0, Vypocty!M47*Vypocty!$S$5, 0)</f>
        <v>0</v>
      </c>
      <c r="AD47" s="219">
        <f>IF(Vypocty!$S$4&gt;0, Vypocty!N47*Vypocty!$S$5, 0)</f>
        <v>0</v>
      </c>
      <c r="AE47" s="219">
        <f>IF(Vypocty!$S$4&gt;0, Vypocty!O47*Vypocty!$S$5, 0)</f>
        <v>0</v>
      </c>
      <c r="AF47" s="219">
        <f>IF(Vypocty!$S$4&gt;0, Vypocty!P47*Vypocty!$S$5, 0)</f>
        <v>0</v>
      </c>
      <c r="AG47" s="306">
        <f>IF(Vypocty!$S$4&gt;0, Vypocty!Q47*Vypocty!$S$5, 0)</f>
        <v>0</v>
      </c>
    </row>
    <row r="48" spans="1:33" x14ac:dyDescent="0.2">
      <c r="A48" s="12">
        <v>37</v>
      </c>
      <c r="B48" s="64"/>
      <c r="C48" s="65"/>
      <c r="D48" s="65"/>
      <c r="E48" s="65"/>
      <c r="F48" s="65"/>
      <c r="G48" s="65"/>
      <c r="H48" s="75"/>
      <c r="I48" s="77"/>
      <c r="J48" s="71"/>
      <c r="K48" s="71"/>
      <c r="L48" s="102"/>
      <c r="M48" s="102"/>
      <c r="N48" s="102"/>
      <c r="O48" s="102"/>
      <c r="P48" s="102"/>
      <c r="Q48" s="106"/>
      <c r="R48" s="13">
        <f>IF(Vypocty!$S$4&gt;0, Vypocty!B48*Vypocty!$S$5, 0)</f>
        <v>0</v>
      </c>
      <c r="S48" s="11">
        <f>IF(Vypocty!$S$4&gt;0, Vypocty!C48*Vypocty!$S$5, 0)</f>
        <v>0</v>
      </c>
      <c r="T48" s="11">
        <f>IF(Vypocty!$S$4&gt;0, Vypocty!D48*Vypocty!$S$5,0)</f>
        <v>0</v>
      </c>
      <c r="U48" s="11">
        <f>IF(Vypocty!$S$4&gt;0, Vypocty!E48*Vypocty!$S$5, 0)</f>
        <v>0</v>
      </c>
      <c r="V48" s="11">
        <f>IF(Vypocty!$S$4&gt;0, Vypocty!F48*Vypocty!$S$5, 0)</f>
        <v>0</v>
      </c>
      <c r="W48" s="11">
        <f>IF(Vypocty!$S$4&gt;0, Vypocty!G48*Vypocty!$S$5, 0)</f>
        <v>0</v>
      </c>
      <c r="X48" s="11">
        <f>IF(Vypocty!$S$4&gt;0, Vypocty!H48*Vypocty!$S$5, 0)</f>
        <v>0</v>
      </c>
      <c r="Y48" s="11">
        <f>IF(Vypocty!$S$4&gt;0, Vypocty!I48*Vypocty!$S$5, 0)</f>
        <v>0</v>
      </c>
      <c r="Z48" s="11">
        <f>IF(Vypocty!$S$4&gt;0, Vypocty!J48*Vypocty!$S$5, 0)</f>
        <v>0</v>
      </c>
      <c r="AA48" s="11">
        <f>IF(Vypocty!$S$4&gt;0, Vypocty!K48*Vypocty!$S$5, 0)</f>
        <v>0</v>
      </c>
      <c r="AB48" s="11">
        <f>IF(Vypocty!$S$4&gt;0, Vypocty!L48*Vypocty!$S$5, 0)</f>
        <v>0</v>
      </c>
      <c r="AC48" s="11">
        <f>IF(Vypocty!$S$4&gt;0, Vypocty!M48*Vypocty!$S$5, 0)</f>
        <v>0</v>
      </c>
      <c r="AD48" s="219">
        <f>IF(Vypocty!$S$4&gt;0, Vypocty!N48*Vypocty!$S$5, 0)</f>
        <v>0</v>
      </c>
      <c r="AE48" s="219">
        <f>IF(Vypocty!$S$4&gt;0, Vypocty!O48*Vypocty!$S$5, 0)</f>
        <v>0</v>
      </c>
      <c r="AF48" s="219">
        <f>IF(Vypocty!$S$4&gt;0, Vypocty!P48*Vypocty!$S$5, 0)</f>
        <v>0</v>
      </c>
      <c r="AG48" s="306">
        <f>IF(Vypocty!$S$4&gt;0, Vypocty!Q48*Vypocty!$S$5, 0)</f>
        <v>0</v>
      </c>
    </row>
    <row r="49" spans="1:33" x14ac:dyDescent="0.2">
      <c r="A49" s="12">
        <v>38</v>
      </c>
      <c r="B49" s="62"/>
      <c r="C49" s="63"/>
      <c r="D49" s="63"/>
      <c r="E49" s="63"/>
      <c r="F49" s="63"/>
      <c r="G49" s="63"/>
      <c r="H49" s="74"/>
      <c r="I49" s="78"/>
      <c r="J49" s="70"/>
      <c r="K49" s="70"/>
      <c r="L49" s="101"/>
      <c r="M49" s="101"/>
      <c r="N49" s="101"/>
      <c r="O49" s="101"/>
      <c r="P49" s="101"/>
      <c r="Q49" s="105"/>
      <c r="R49" s="13">
        <f>IF(Vypocty!$S$4&gt;0, Vypocty!B49*Vypocty!$S$5, 0)</f>
        <v>0</v>
      </c>
      <c r="S49" s="11">
        <f>IF(Vypocty!$S$4&gt;0, Vypocty!C49*Vypocty!$S$5, 0)</f>
        <v>0</v>
      </c>
      <c r="T49" s="11">
        <f>IF(Vypocty!$S$4&gt;0, Vypocty!D49*Vypocty!$S$5,0)</f>
        <v>0</v>
      </c>
      <c r="U49" s="11">
        <f>IF(Vypocty!$S$4&gt;0, Vypocty!E49*Vypocty!$S$5, 0)</f>
        <v>0</v>
      </c>
      <c r="V49" s="11">
        <f>IF(Vypocty!$S$4&gt;0, Vypocty!F49*Vypocty!$S$5, 0)</f>
        <v>0</v>
      </c>
      <c r="W49" s="11">
        <f>IF(Vypocty!$S$4&gt;0, Vypocty!G49*Vypocty!$S$5, 0)</f>
        <v>0</v>
      </c>
      <c r="X49" s="11">
        <f>IF(Vypocty!$S$4&gt;0, Vypocty!H49*Vypocty!$S$5, 0)</f>
        <v>0</v>
      </c>
      <c r="Y49" s="11">
        <f>IF(Vypocty!$S$4&gt;0, Vypocty!I49*Vypocty!$S$5, 0)</f>
        <v>0</v>
      </c>
      <c r="Z49" s="11">
        <f>IF(Vypocty!$S$4&gt;0, Vypocty!J49*Vypocty!$S$5, 0)</f>
        <v>0</v>
      </c>
      <c r="AA49" s="11">
        <f>IF(Vypocty!$S$4&gt;0, Vypocty!K49*Vypocty!$S$5, 0)</f>
        <v>0</v>
      </c>
      <c r="AB49" s="11">
        <f>IF(Vypocty!$S$4&gt;0, Vypocty!L49*Vypocty!$S$5, 0)</f>
        <v>0</v>
      </c>
      <c r="AC49" s="11">
        <f>IF(Vypocty!$S$4&gt;0, Vypocty!M49*Vypocty!$S$5, 0)</f>
        <v>0</v>
      </c>
      <c r="AD49" s="219">
        <f>IF(Vypocty!$S$4&gt;0, Vypocty!N49*Vypocty!$S$5, 0)</f>
        <v>0</v>
      </c>
      <c r="AE49" s="219">
        <f>IF(Vypocty!$S$4&gt;0, Vypocty!O49*Vypocty!$S$5, 0)</f>
        <v>0</v>
      </c>
      <c r="AF49" s="219">
        <f>IF(Vypocty!$S$4&gt;0, Vypocty!P49*Vypocty!$S$5, 0)</f>
        <v>0</v>
      </c>
      <c r="AG49" s="306">
        <f>IF(Vypocty!$S$4&gt;0, Vypocty!Q49*Vypocty!$S$5, 0)</f>
        <v>0</v>
      </c>
    </row>
    <row r="50" spans="1:33" x14ac:dyDescent="0.2">
      <c r="A50" s="12">
        <v>39</v>
      </c>
      <c r="B50" s="64"/>
      <c r="C50" s="65"/>
      <c r="D50" s="65"/>
      <c r="E50" s="65"/>
      <c r="F50" s="65"/>
      <c r="G50" s="65"/>
      <c r="H50" s="75"/>
      <c r="I50" s="77"/>
      <c r="J50" s="71"/>
      <c r="K50" s="71"/>
      <c r="L50" s="102"/>
      <c r="M50" s="102"/>
      <c r="N50" s="102"/>
      <c r="O50" s="102"/>
      <c r="P50" s="102"/>
      <c r="Q50" s="106"/>
      <c r="R50" s="13">
        <f>IF(Vypocty!$S$4&gt;0, Vypocty!B50*Vypocty!$S$5, 0)</f>
        <v>0</v>
      </c>
      <c r="S50" s="11">
        <f>IF(Vypocty!$S$4&gt;0, Vypocty!C50*Vypocty!$S$5, 0)</f>
        <v>0</v>
      </c>
      <c r="T50" s="11">
        <f>IF(Vypocty!$S$4&gt;0, Vypocty!D50*Vypocty!$S$5,0)</f>
        <v>0</v>
      </c>
      <c r="U50" s="11">
        <f>IF(Vypocty!$S$4&gt;0, Vypocty!E50*Vypocty!$S$5, 0)</f>
        <v>0</v>
      </c>
      <c r="V50" s="11">
        <f>IF(Vypocty!$S$4&gt;0, Vypocty!F50*Vypocty!$S$5, 0)</f>
        <v>0</v>
      </c>
      <c r="W50" s="11">
        <f>IF(Vypocty!$S$4&gt;0, Vypocty!G50*Vypocty!$S$5, 0)</f>
        <v>0</v>
      </c>
      <c r="X50" s="11">
        <f>IF(Vypocty!$S$4&gt;0, Vypocty!H50*Vypocty!$S$5, 0)</f>
        <v>0</v>
      </c>
      <c r="Y50" s="11">
        <f>IF(Vypocty!$S$4&gt;0, Vypocty!I50*Vypocty!$S$5, 0)</f>
        <v>0</v>
      </c>
      <c r="Z50" s="11">
        <f>IF(Vypocty!$S$4&gt;0, Vypocty!J50*Vypocty!$S$5, 0)</f>
        <v>0</v>
      </c>
      <c r="AA50" s="11">
        <f>IF(Vypocty!$S$4&gt;0, Vypocty!K50*Vypocty!$S$5, 0)</f>
        <v>0</v>
      </c>
      <c r="AB50" s="11">
        <f>IF(Vypocty!$S$4&gt;0, Vypocty!L50*Vypocty!$S$5, 0)</f>
        <v>0</v>
      </c>
      <c r="AC50" s="11">
        <f>IF(Vypocty!$S$4&gt;0, Vypocty!M50*Vypocty!$S$5, 0)</f>
        <v>0</v>
      </c>
      <c r="AD50" s="219">
        <f>IF(Vypocty!$S$4&gt;0, Vypocty!N50*Vypocty!$S$5, 0)</f>
        <v>0</v>
      </c>
      <c r="AE50" s="219">
        <f>IF(Vypocty!$S$4&gt;0, Vypocty!O50*Vypocty!$S$5, 0)</f>
        <v>0</v>
      </c>
      <c r="AF50" s="219">
        <f>IF(Vypocty!$S$4&gt;0, Vypocty!P50*Vypocty!$S$5, 0)</f>
        <v>0</v>
      </c>
      <c r="AG50" s="306">
        <f>IF(Vypocty!$S$4&gt;0, Vypocty!Q50*Vypocty!$S$5, 0)</f>
        <v>0</v>
      </c>
    </row>
    <row r="51" spans="1:33" x14ac:dyDescent="0.2">
      <c r="A51" s="12">
        <v>40</v>
      </c>
      <c r="B51" s="62"/>
      <c r="C51" s="63"/>
      <c r="D51" s="63"/>
      <c r="E51" s="63"/>
      <c r="F51" s="63"/>
      <c r="G51" s="63"/>
      <c r="H51" s="74"/>
      <c r="I51" s="78"/>
      <c r="J51" s="70"/>
      <c r="K51" s="70"/>
      <c r="L51" s="101"/>
      <c r="M51" s="101"/>
      <c r="N51" s="101"/>
      <c r="O51" s="101"/>
      <c r="P51" s="101"/>
      <c r="Q51" s="105"/>
      <c r="R51" s="13">
        <f>IF(Vypocty!$S$4&gt;0, Vypocty!B51*Vypocty!$S$5, 0)</f>
        <v>0</v>
      </c>
      <c r="S51" s="11">
        <f>IF(Vypocty!$S$4&gt;0, Vypocty!C51*Vypocty!$S$5, 0)</f>
        <v>0</v>
      </c>
      <c r="T51" s="11">
        <f>IF(Vypocty!$S$4&gt;0, Vypocty!D51*Vypocty!$S$5,0)</f>
        <v>0</v>
      </c>
      <c r="U51" s="11">
        <f>IF(Vypocty!$S$4&gt;0, Vypocty!E51*Vypocty!$S$5, 0)</f>
        <v>0</v>
      </c>
      <c r="V51" s="11">
        <f>IF(Vypocty!$S$4&gt;0, Vypocty!F51*Vypocty!$S$5, 0)</f>
        <v>0</v>
      </c>
      <c r="W51" s="11">
        <f>IF(Vypocty!$S$4&gt;0, Vypocty!G51*Vypocty!$S$5, 0)</f>
        <v>0</v>
      </c>
      <c r="X51" s="11">
        <f>IF(Vypocty!$S$4&gt;0, Vypocty!H51*Vypocty!$S$5, 0)</f>
        <v>0</v>
      </c>
      <c r="Y51" s="11">
        <f>IF(Vypocty!$S$4&gt;0, Vypocty!I51*Vypocty!$S$5, 0)</f>
        <v>0</v>
      </c>
      <c r="Z51" s="11">
        <f>IF(Vypocty!$S$4&gt;0, Vypocty!J51*Vypocty!$S$5, 0)</f>
        <v>0</v>
      </c>
      <c r="AA51" s="11">
        <f>IF(Vypocty!$S$4&gt;0, Vypocty!K51*Vypocty!$S$5, 0)</f>
        <v>0</v>
      </c>
      <c r="AB51" s="11">
        <f>IF(Vypocty!$S$4&gt;0, Vypocty!L51*Vypocty!$S$5, 0)</f>
        <v>0</v>
      </c>
      <c r="AC51" s="11">
        <f>IF(Vypocty!$S$4&gt;0, Vypocty!M51*Vypocty!$S$5, 0)</f>
        <v>0</v>
      </c>
      <c r="AD51" s="219">
        <f>IF(Vypocty!$S$4&gt;0, Vypocty!N51*Vypocty!$S$5, 0)</f>
        <v>0</v>
      </c>
      <c r="AE51" s="219">
        <f>IF(Vypocty!$S$4&gt;0, Vypocty!O51*Vypocty!$S$5, 0)</f>
        <v>0</v>
      </c>
      <c r="AF51" s="219">
        <f>IF(Vypocty!$S$4&gt;0, Vypocty!P51*Vypocty!$S$5, 0)</f>
        <v>0</v>
      </c>
      <c r="AG51" s="306">
        <f>IF(Vypocty!$S$4&gt;0, Vypocty!Q51*Vypocty!$S$5, 0)</f>
        <v>0</v>
      </c>
    </row>
    <row r="52" spans="1:33" x14ac:dyDescent="0.2">
      <c r="A52" s="12">
        <v>41</v>
      </c>
      <c r="B52" s="64"/>
      <c r="C52" s="65"/>
      <c r="D52" s="65"/>
      <c r="E52" s="65"/>
      <c r="F52" s="65"/>
      <c r="G52" s="65"/>
      <c r="H52" s="75"/>
      <c r="I52" s="77"/>
      <c r="J52" s="71"/>
      <c r="K52" s="71"/>
      <c r="L52" s="102"/>
      <c r="M52" s="102"/>
      <c r="N52" s="102"/>
      <c r="O52" s="102"/>
      <c r="P52" s="102"/>
      <c r="Q52" s="106"/>
      <c r="R52" s="13">
        <f>IF(Vypocty!$S$4&gt;0, Vypocty!B52*Vypocty!$S$5, 0)</f>
        <v>0</v>
      </c>
      <c r="S52" s="11">
        <f>IF(Vypocty!$S$4&gt;0, Vypocty!C52*Vypocty!$S$5, 0)</f>
        <v>0</v>
      </c>
      <c r="T52" s="11">
        <f>IF(Vypocty!$S$4&gt;0, Vypocty!D52*Vypocty!$S$5,0)</f>
        <v>0</v>
      </c>
      <c r="U52" s="11">
        <f>IF(Vypocty!$S$4&gt;0, Vypocty!E52*Vypocty!$S$5, 0)</f>
        <v>0</v>
      </c>
      <c r="V52" s="11">
        <f>IF(Vypocty!$S$4&gt;0, Vypocty!F52*Vypocty!$S$5, 0)</f>
        <v>0</v>
      </c>
      <c r="W52" s="11">
        <f>IF(Vypocty!$S$4&gt;0, Vypocty!G52*Vypocty!$S$5, 0)</f>
        <v>0</v>
      </c>
      <c r="X52" s="11">
        <f>IF(Vypocty!$S$4&gt;0, Vypocty!H52*Vypocty!$S$5, 0)</f>
        <v>0</v>
      </c>
      <c r="Y52" s="11">
        <f>IF(Vypocty!$S$4&gt;0, Vypocty!I52*Vypocty!$S$5, 0)</f>
        <v>0</v>
      </c>
      <c r="Z52" s="11">
        <f>IF(Vypocty!$S$4&gt;0, Vypocty!J52*Vypocty!$S$5, 0)</f>
        <v>0</v>
      </c>
      <c r="AA52" s="11">
        <f>IF(Vypocty!$S$4&gt;0, Vypocty!K52*Vypocty!$S$5, 0)</f>
        <v>0</v>
      </c>
      <c r="AB52" s="11">
        <f>IF(Vypocty!$S$4&gt;0, Vypocty!L52*Vypocty!$S$5, 0)</f>
        <v>0</v>
      </c>
      <c r="AC52" s="11">
        <f>IF(Vypocty!$S$4&gt;0, Vypocty!M52*Vypocty!$S$5, 0)</f>
        <v>0</v>
      </c>
      <c r="AD52" s="219">
        <f>IF(Vypocty!$S$4&gt;0, Vypocty!N52*Vypocty!$S$5, 0)</f>
        <v>0</v>
      </c>
      <c r="AE52" s="219">
        <f>IF(Vypocty!$S$4&gt;0, Vypocty!O52*Vypocty!$S$5, 0)</f>
        <v>0</v>
      </c>
      <c r="AF52" s="219">
        <f>IF(Vypocty!$S$4&gt;0, Vypocty!P52*Vypocty!$S$5, 0)</f>
        <v>0</v>
      </c>
      <c r="AG52" s="306">
        <f>IF(Vypocty!$S$4&gt;0, Vypocty!Q52*Vypocty!$S$5, 0)</f>
        <v>0</v>
      </c>
    </row>
    <row r="53" spans="1:33" x14ac:dyDescent="0.2">
      <c r="A53" s="12">
        <v>42</v>
      </c>
      <c r="B53" s="62"/>
      <c r="C53" s="63"/>
      <c r="D53" s="63"/>
      <c r="E53" s="63"/>
      <c r="F53" s="63"/>
      <c r="G53" s="63"/>
      <c r="H53" s="74"/>
      <c r="I53" s="78"/>
      <c r="J53" s="70"/>
      <c r="K53" s="70"/>
      <c r="L53" s="101"/>
      <c r="M53" s="101"/>
      <c r="N53" s="101"/>
      <c r="O53" s="101"/>
      <c r="P53" s="101"/>
      <c r="Q53" s="105"/>
      <c r="R53" s="13">
        <f>IF(Vypocty!$S$4&gt;0, Vypocty!B53*Vypocty!$S$5, 0)</f>
        <v>0</v>
      </c>
      <c r="S53" s="11">
        <f>IF(Vypocty!$S$4&gt;0, Vypocty!C53*Vypocty!$S$5, 0)</f>
        <v>0</v>
      </c>
      <c r="T53" s="11">
        <f>IF(Vypocty!$S$4&gt;0, Vypocty!D53*Vypocty!$S$5,0)</f>
        <v>0</v>
      </c>
      <c r="U53" s="11">
        <f>IF(Vypocty!$S$4&gt;0, Vypocty!E53*Vypocty!$S$5, 0)</f>
        <v>0</v>
      </c>
      <c r="V53" s="11">
        <f>IF(Vypocty!$S$4&gt;0, Vypocty!F53*Vypocty!$S$5, 0)</f>
        <v>0</v>
      </c>
      <c r="W53" s="11">
        <f>IF(Vypocty!$S$4&gt;0, Vypocty!G53*Vypocty!$S$5, 0)</f>
        <v>0</v>
      </c>
      <c r="X53" s="11">
        <f>IF(Vypocty!$S$4&gt;0, Vypocty!H53*Vypocty!$S$5, 0)</f>
        <v>0</v>
      </c>
      <c r="Y53" s="11">
        <f>IF(Vypocty!$S$4&gt;0, Vypocty!I53*Vypocty!$S$5, 0)</f>
        <v>0</v>
      </c>
      <c r="Z53" s="11">
        <f>IF(Vypocty!$S$4&gt;0, Vypocty!J53*Vypocty!$S$5, 0)</f>
        <v>0</v>
      </c>
      <c r="AA53" s="11">
        <f>IF(Vypocty!$S$4&gt;0, Vypocty!K53*Vypocty!$S$5, 0)</f>
        <v>0</v>
      </c>
      <c r="AB53" s="11">
        <f>IF(Vypocty!$S$4&gt;0, Vypocty!L53*Vypocty!$S$5, 0)</f>
        <v>0</v>
      </c>
      <c r="AC53" s="11">
        <f>IF(Vypocty!$S$4&gt;0, Vypocty!M53*Vypocty!$S$5, 0)</f>
        <v>0</v>
      </c>
      <c r="AD53" s="219">
        <f>IF(Vypocty!$S$4&gt;0, Vypocty!N53*Vypocty!$S$5, 0)</f>
        <v>0</v>
      </c>
      <c r="AE53" s="219">
        <f>IF(Vypocty!$S$4&gt;0, Vypocty!O53*Vypocty!$S$5, 0)</f>
        <v>0</v>
      </c>
      <c r="AF53" s="219">
        <f>IF(Vypocty!$S$4&gt;0, Vypocty!P53*Vypocty!$S$5, 0)</f>
        <v>0</v>
      </c>
      <c r="AG53" s="306">
        <f>IF(Vypocty!$S$4&gt;0, Vypocty!Q53*Vypocty!$S$5, 0)</f>
        <v>0</v>
      </c>
    </row>
    <row r="54" spans="1:33" x14ac:dyDescent="0.2">
      <c r="A54" s="12">
        <v>43</v>
      </c>
      <c r="B54" s="64"/>
      <c r="C54" s="65"/>
      <c r="D54" s="65"/>
      <c r="E54" s="65"/>
      <c r="F54" s="65"/>
      <c r="G54" s="65"/>
      <c r="H54" s="75"/>
      <c r="I54" s="77"/>
      <c r="J54" s="71"/>
      <c r="K54" s="71"/>
      <c r="L54" s="102"/>
      <c r="M54" s="102"/>
      <c r="N54" s="102"/>
      <c r="O54" s="102"/>
      <c r="P54" s="102"/>
      <c r="Q54" s="106"/>
      <c r="R54" s="13">
        <f>IF(Vypocty!$S$4&gt;0, Vypocty!B54*Vypocty!$S$5, 0)</f>
        <v>0</v>
      </c>
      <c r="S54" s="11">
        <f>IF(Vypocty!$S$4&gt;0, Vypocty!C54*Vypocty!$S$5, 0)</f>
        <v>0</v>
      </c>
      <c r="T54" s="11">
        <f>IF(Vypocty!$S$4&gt;0, Vypocty!D54*Vypocty!$S$5,0)</f>
        <v>0</v>
      </c>
      <c r="U54" s="11">
        <f>IF(Vypocty!$S$4&gt;0, Vypocty!E54*Vypocty!$S$5, 0)</f>
        <v>0</v>
      </c>
      <c r="V54" s="11">
        <f>IF(Vypocty!$S$4&gt;0, Vypocty!F54*Vypocty!$S$5, 0)</f>
        <v>0</v>
      </c>
      <c r="W54" s="11">
        <f>IF(Vypocty!$S$4&gt;0, Vypocty!G54*Vypocty!$S$5, 0)</f>
        <v>0</v>
      </c>
      <c r="X54" s="11">
        <f>IF(Vypocty!$S$4&gt;0, Vypocty!H54*Vypocty!$S$5, 0)</f>
        <v>0</v>
      </c>
      <c r="Y54" s="11">
        <f>IF(Vypocty!$S$4&gt;0, Vypocty!I54*Vypocty!$S$5, 0)</f>
        <v>0</v>
      </c>
      <c r="Z54" s="11">
        <f>IF(Vypocty!$S$4&gt;0, Vypocty!J54*Vypocty!$S$5, 0)</f>
        <v>0</v>
      </c>
      <c r="AA54" s="11">
        <f>IF(Vypocty!$S$4&gt;0, Vypocty!K54*Vypocty!$S$5, 0)</f>
        <v>0</v>
      </c>
      <c r="AB54" s="11">
        <f>IF(Vypocty!$S$4&gt;0, Vypocty!L54*Vypocty!$S$5, 0)</f>
        <v>0</v>
      </c>
      <c r="AC54" s="11">
        <f>IF(Vypocty!$S$4&gt;0, Vypocty!M54*Vypocty!$S$5, 0)</f>
        <v>0</v>
      </c>
      <c r="AD54" s="219">
        <f>IF(Vypocty!$S$4&gt;0, Vypocty!N54*Vypocty!$S$5, 0)</f>
        <v>0</v>
      </c>
      <c r="AE54" s="219">
        <f>IF(Vypocty!$S$4&gt;0, Vypocty!O54*Vypocty!$S$5, 0)</f>
        <v>0</v>
      </c>
      <c r="AF54" s="219">
        <f>IF(Vypocty!$S$4&gt;0, Vypocty!P54*Vypocty!$S$5, 0)</f>
        <v>0</v>
      </c>
      <c r="AG54" s="306">
        <f>IF(Vypocty!$S$4&gt;0, Vypocty!Q54*Vypocty!$S$5, 0)</f>
        <v>0</v>
      </c>
    </row>
    <row r="55" spans="1:33" x14ac:dyDescent="0.2">
      <c r="A55" s="12">
        <v>44</v>
      </c>
      <c r="B55" s="62"/>
      <c r="C55" s="63"/>
      <c r="D55" s="63"/>
      <c r="E55" s="63"/>
      <c r="F55" s="63"/>
      <c r="G55" s="63"/>
      <c r="H55" s="74"/>
      <c r="I55" s="78"/>
      <c r="J55" s="70"/>
      <c r="K55" s="70"/>
      <c r="L55" s="101"/>
      <c r="M55" s="101"/>
      <c r="N55" s="101"/>
      <c r="O55" s="101"/>
      <c r="P55" s="101"/>
      <c r="Q55" s="105"/>
      <c r="R55" s="13">
        <f>IF(Vypocty!$S$4&gt;0, Vypocty!B55*Vypocty!$S$5, 0)</f>
        <v>0</v>
      </c>
      <c r="S55" s="11">
        <f>IF(Vypocty!$S$4&gt;0, Vypocty!C55*Vypocty!$S$5, 0)</f>
        <v>0</v>
      </c>
      <c r="T55" s="11">
        <f>IF(Vypocty!$S$4&gt;0, Vypocty!D55*Vypocty!$S$5,0)</f>
        <v>0</v>
      </c>
      <c r="U55" s="11">
        <f>IF(Vypocty!$S$4&gt;0, Vypocty!E55*Vypocty!$S$5, 0)</f>
        <v>0</v>
      </c>
      <c r="V55" s="11">
        <f>IF(Vypocty!$S$4&gt;0, Vypocty!F55*Vypocty!$S$5, 0)</f>
        <v>0</v>
      </c>
      <c r="W55" s="11">
        <f>IF(Vypocty!$S$4&gt;0, Vypocty!G55*Vypocty!$S$5, 0)</f>
        <v>0</v>
      </c>
      <c r="X55" s="11">
        <f>IF(Vypocty!$S$4&gt;0, Vypocty!H55*Vypocty!$S$5, 0)</f>
        <v>0</v>
      </c>
      <c r="Y55" s="11">
        <f>IF(Vypocty!$S$4&gt;0, Vypocty!I55*Vypocty!$S$5, 0)</f>
        <v>0</v>
      </c>
      <c r="Z55" s="11">
        <f>IF(Vypocty!$S$4&gt;0, Vypocty!J55*Vypocty!$S$5, 0)</f>
        <v>0</v>
      </c>
      <c r="AA55" s="11">
        <f>IF(Vypocty!$S$4&gt;0, Vypocty!K55*Vypocty!$S$5, 0)</f>
        <v>0</v>
      </c>
      <c r="AB55" s="11">
        <f>IF(Vypocty!$S$4&gt;0, Vypocty!L55*Vypocty!$S$5, 0)</f>
        <v>0</v>
      </c>
      <c r="AC55" s="11">
        <f>IF(Vypocty!$S$4&gt;0, Vypocty!M55*Vypocty!$S$5, 0)</f>
        <v>0</v>
      </c>
      <c r="AD55" s="219">
        <f>IF(Vypocty!$S$4&gt;0, Vypocty!N55*Vypocty!$S$5, 0)</f>
        <v>0</v>
      </c>
      <c r="AE55" s="219">
        <f>IF(Vypocty!$S$4&gt;0, Vypocty!O55*Vypocty!$S$5, 0)</f>
        <v>0</v>
      </c>
      <c r="AF55" s="219">
        <f>IF(Vypocty!$S$4&gt;0, Vypocty!P55*Vypocty!$S$5, 0)</f>
        <v>0</v>
      </c>
      <c r="AG55" s="306">
        <f>IF(Vypocty!$S$4&gt;0, Vypocty!Q55*Vypocty!$S$5, 0)</f>
        <v>0</v>
      </c>
    </row>
    <row r="56" spans="1:33" x14ac:dyDescent="0.2">
      <c r="A56" s="12">
        <v>45</v>
      </c>
      <c r="B56" s="64"/>
      <c r="C56" s="65"/>
      <c r="D56" s="65"/>
      <c r="E56" s="65"/>
      <c r="F56" s="65"/>
      <c r="G56" s="65"/>
      <c r="H56" s="75"/>
      <c r="I56" s="77"/>
      <c r="J56" s="71"/>
      <c r="K56" s="71"/>
      <c r="L56" s="102"/>
      <c r="M56" s="102"/>
      <c r="N56" s="102"/>
      <c r="O56" s="102"/>
      <c r="P56" s="102"/>
      <c r="Q56" s="106"/>
      <c r="R56" s="13">
        <f>IF(Vypocty!$S$4&gt;0, Vypocty!B56*Vypocty!$S$5, 0)</f>
        <v>0</v>
      </c>
      <c r="S56" s="11">
        <f>IF(Vypocty!$S$4&gt;0, Vypocty!C56*Vypocty!$S$5, 0)</f>
        <v>0</v>
      </c>
      <c r="T56" s="11">
        <f>IF(Vypocty!$S$4&gt;0, Vypocty!D56*Vypocty!$S$5,0)</f>
        <v>0</v>
      </c>
      <c r="U56" s="11">
        <f>IF(Vypocty!$S$4&gt;0, Vypocty!E56*Vypocty!$S$5, 0)</f>
        <v>0</v>
      </c>
      <c r="V56" s="11">
        <f>IF(Vypocty!$S$4&gt;0, Vypocty!F56*Vypocty!$S$5, 0)</f>
        <v>0</v>
      </c>
      <c r="W56" s="11">
        <f>IF(Vypocty!$S$4&gt;0, Vypocty!G56*Vypocty!$S$5, 0)</f>
        <v>0</v>
      </c>
      <c r="X56" s="11">
        <f>IF(Vypocty!$S$4&gt;0, Vypocty!H56*Vypocty!$S$5, 0)</f>
        <v>0</v>
      </c>
      <c r="Y56" s="11">
        <f>IF(Vypocty!$S$4&gt;0, Vypocty!I56*Vypocty!$S$5, 0)</f>
        <v>0</v>
      </c>
      <c r="Z56" s="11">
        <f>IF(Vypocty!$S$4&gt;0, Vypocty!J56*Vypocty!$S$5, 0)</f>
        <v>0</v>
      </c>
      <c r="AA56" s="11">
        <f>IF(Vypocty!$S$4&gt;0, Vypocty!K56*Vypocty!$S$5, 0)</f>
        <v>0</v>
      </c>
      <c r="AB56" s="11">
        <f>IF(Vypocty!$S$4&gt;0, Vypocty!L56*Vypocty!$S$5, 0)</f>
        <v>0</v>
      </c>
      <c r="AC56" s="11">
        <f>IF(Vypocty!$S$4&gt;0, Vypocty!M56*Vypocty!$S$5, 0)</f>
        <v>0</v>
      </c>
      <c r="AD56" s="219">
        <f>IF(Vypocty!$S$4&gt;0, Vypocty!N56*Vypocty!$S$5, 0)</f>
        <v>0</v>
      </c>
      <c r="AE56" s="219">
        <f>IF(Vypocty!$S$4&gt;0, Vypocty!O56*Vypocty!$S$5, 0)</f>
        <v>0</v>
      </c>
      <c r="AF56" s="219">
        <f>IF(Vypocty!$S$4&gt;0, Vypocty!P56*Vypocty!$S$5, 0)</f>
        <v>0</v>
      </c>
      <c r="AG56" s="306">
        <f>IF(Vypocty!$S$4&gt;0, Vypocty!Q56*Vypocty!$S$5, 0)</f>
        <v>0</v>
      </c>
    </row>
    <row r="57" spans="1:33" x14ac:dyDescent="0.2">
      <c r="A57" s="12">
        <v>46</v>
      </c>
      <c r="B57" s="62"/>
      <c r="C57" s="63"/>
      <c r="D57" s="63"/>
      <c r="E57" s="63"/>
      <c r="F57" s="63"/>
      <c r="G57" s="63"/>
      <c r="H57" s="74"/>
      <c r="I57" s="78"/>
      <c r="J57" s="70"/>
      <c r="K57" s="70"/>
      <c r="L57" s="101"/>
      <c r="M57" s="101"/>
      <c r="N57" s="101"/>
      <c r="O57" s="101"/>
      <c r="P57" s="101"/>
      <c r="Q57" s="105"/>
      <c r="R57" s="13">
        <f>IF(Vypocty!$S$4&gt;0, Vypocty!B57*Vypocty!$S$5, 0)</f>
        <v>0</v>
      </c>
      <c r="S57" s="11">
        <f>IF(Vypocty!$S$4&gt;0, Vypocty!C57*Vypocty!$S$5, 0)</f>
        <v>0</v>
      </c>
      <c r="T57" s="11">
        <f>IF(Vypocty!$S$4&gt;0, Vypocty!D57*Vypocty!$S$5,0)</f>
        <v>0</v>
      </c>
      <c r="U57" s="11">
        <f>IF(Vypocty!$S$4&gt;0, Vypocty!E57*Vypocty!$S$5, 0)</f>
        <v>0</v>
      </c>
      <c r="V57" s="11">
        <f>IF(Vypocty!$S$4&gt;0, Vypocty!F57*Vypocty!$S$5, 0)</f>
        <v>0</v>
      </c>
      <c r="W57" s="11">
        <f>IF(Vypocty!$S$4&gt;0, Vypocty!G57*Vypocty!$S$5, 0)</f>
        <v>0</v>
      </c>
      <c r="X57" s="11">
        <f>IF(Vypocty!$S$4&gt;0, Vypocty!H57*Vypocty!$S$5, 0)</f>
        <v>0</v>
      </c>
      <c r="Y57" s="11">
        <f>IF(Vypocty!$S$4&gt;0, Vypocty!I57*Vypocty!$S$5, 0)</f>
        <v>0</v>
      </c>
      <c r="Z57" s="11">
        <f>IF(Vypocty!$S$4&gt;0, Vypocty!J57*Vypocty!$S$5, 0)</f>
        <v>0</v>
      </c>
      <c r="AA57" s="11">
        <f>IF(Vypocty!$S$4&gt;0, Vypocty!K57*Vypocty!$S$5, 0)</f>
        <v>0</v>
      </c>
      <c r="AB57" s="11">
        <f>IF(Vypocty!$S$4&gt;0, Vypocty!L57*Vypocty!$S$5, 0)</f>
        <v>0</v>
      </c>
      <c r="AC57" s="11">
        <f>IF(Vypocty!$S$4&gt;0, Vypocty!M57*Vypocty!$S$5, 0)</f>
        <v>0</v>
      </c>
      <c r="AD57" s="219">
        <f>IF(Vypocty!$S$4&gt;0, Vypocty!N57*Vypocty!$S$5, 0)</f>
        <v>0</v>
      </c>
      <c r="AE57" s="219">
        <f>IF(Vypocty!$S$4&gt;0, Vypocty!O57*Vypocty!$S$5, 0)</f>
        <v>0</v>
      </c>
      <c r="AF57" s="219">
        <f>IF(Vypocty!$S$4&gt;0, Vypocty!P57*Vypocty!$S$5, 0)</f>
        <v>0</v>
      </c>
      <c r="AG57" s="306">
        <f>IF(Vypocty!$S$4&gt;0, Vypocty!Q57*Vypocty!$S$5, 0)</f>
        <v>0</v>
      </c>
    </row>
    <row r="58" spans="1:33" x14ac:dyDescent="0.2">
      <c r="A58" s="12">
        <v>47</v>
      </c>
      <c r="B58" s="64"/>
      <c r="C58" s="65"/>
      <c r="D58" s="65"/>
      <c r="E58" s="65"/>
      <c r="F58" s="65"/>
      <c r="G58" s="65"/>
      <c r="H58" s="75"/>
      <c r="I58" s="77"/>
      <c r="J58" s="71"/>
      <c r="K58" s="71"/>
      <c r="L58" s="102"/>
      <c r="M58" s="102"/>
      <c r="N58" s="102"/>
      <c r="O58" s="102"/>
      <c r="P58" s="102"/>
      <c r="Q58" s="106"/>
      <c r="R58" s="13">
        <f>IF(Vypocty!$S$4&gt;0, Vypocty!B58*Vypocty!$S$5, 0)</f>
        <v>0</v>
      </c>
      <c r="S58" s="11">
        <f>IF(Vypocty!$S$4&gt;0, Vypocty!C58*Vypocty!$S$5, 0)</f>
        <v>0</v>
      </c>
      <c r="T58" s="11">
        <f>IF(Vypocty!$S$4&gt;0, Vypocty!D58*Vypocty!$S$5,0)</f>
        <v>0</v>
      </c>
      <c r="U58" s="11">
        <f>IF(Vypocty!$S$4&gt;0, Vypocty!E58*Vypocty!$S$5, 0)</f>
        <v>0</v>
      </c>
      <c r="V58" s="11">
        <f>IF(Vypocty!$S$4&gt;0, Vypocty!F58*Vypocty!$S$5, 0)</f>
        <v>0</v>
      </c>
      <c r="W58" s="11">
        <f>IF(Vypocty!$S$4&gt;0, Vypocty!G58*Vypocty!$S$5, 0)</f>
        <v>0</v>
      </c>
      <c r="X58" s="11">
        <f>IF(Vypocty!$S$4&gt;0, Vypocty!H58*Vypocty!$S$5, 0)</f>
        <v>0</v>
      </c>
      <c r="Y58" s="11">
        <f>IF(Vypocty!$S$4&gt;0, Vypocty!I58*Vypocty!$S$5, 0)</f>
        <v>0</v>
      </c>
      <c r="Z58" s="11">
        <f>IF(Vypocty!$S$4&gt;0, Vypocty!J58*Vypocty!$S$5, 0)</f>
        <v>0</v>
      </c>
      <c r="AA58" s="11">
        <f>IF(Vypocty!$S$4&gt;0, Vypocty!K58*Vypocty!$S$5, 0)</f>
        <v>0</v>
      </c>
      <c r="AB58" s="11">
        <f>IF(Vypocty!$S$4&gt;0, Vypocty!L58*Vypocty!$S$5, 0)</f>
        <v>0</v>
      </c>
      <c r="AC58" s="11">
        <f>IF(Vypocty!$S$4&gt;0, Vypocty!M58*Vypocty!$S$5, 0)</f>
        <v>0</v>
      </c>
      <c r="AD58" s="219">
        <f>IF(Vypocty!$S$4&gt;0, Vypocty!N58*Vypocty!$S$5, 0)</f>
        <v>0</v>
      </c>
      <c r="AE58" s="219">
        <f>IF(Vypocty!$S$4&gt;0, Vypocty!O58*Vypocty!$S$5, 0)</f>
        <v>0</v>
      </c>
      <c r="AF58" s="219">
        <f>IF(Vypocty!$S$4&gt;0, Vypocty!P58*Vypocty!$S$5, 0)</f>
        <v>0</v>
      </c>
      <c r="AG58" s="306">
        <f>IF(Vypocty!$S$4&gt;0, Vypocty!Q58*Vypocty!$S$5, 0)</f>
        <v>0</v>
      </c>
    </row>
    <row r="59" spans="1:33" x14ac:dyDescent="0.2">
      <c r="A59" s="12">
        <v>48</v>
      </c>
      <c r="B59" s="62"/>
      <c r="C59" s="63"/>
      <c r="D59" s="63"/>
      <c r="E59" s="63"/>
      <c r="F59" s="63"/>
      <c r="G59" s="63"/>
      <c r="H59" s="74"/>
      <c r="I59" s="78"/>
      <c r="J59" s="70"/>
      <c r="K59" s="70"/>
      <c r="L59" s="101"/>
      <c r="M59" s="101"/>
      <c r="N59" s="101"/>
      <c r="O59" s="101"/>
      <c r="P59" s="101"/>
      <c r="Q59" s="105"/>
      <c r="R59" s="13">
        <f>IF(Vypocty!$S$4&gt;0, Vypocty!B59*Vypocty!$S$5, 0)</f>
        <v>0</v>
      </c>
      <c r="S59" s="11">
        <f>IF(Vypocty!$S$4&gt;0, Vypocty!C59*Vypocty!$S$5, 0)</f>
        <v>0</v>
      </c>
      <c r="T59" s="11">
        <f>IF(Vypocty!$S$4&gt;0, Vypocty!D59*Vypocty!$S$5,0)</f>
        <v>0</v>
      </c>
      <c r="U59" s="11">
        <f>IF(Vypocty!$S$4&gt;0, Vypocty!E59*Vypocty!$S$5, 0)</f>
        <v>0</v>
      </c>
      <c r="V59" s="11">
        <f>IF(Vypocty!$S$4&gt;0, Vypocty!F59*Vypocty!$S$5, 0)</f>
        <v>0</v>
      </c>
      <c r="W59" s="11">
        <f>IF(Vypocty!$S$4&gt;0, Vypocty!G59*Vypocty!$S$5, 0)</f>
        <v>0</v>
      </c>
      <c r="X59" s="11">
        <f>IF(Vypocty!$S$4&gt;0, Vypocty!H59*Vypocty!$S$5, 0)</f>
        <v>0</v>
      </c>
      <c r="Y59" s="11">
        <f>IF(Vypocty!$S$4&gt;0, Vypocty!I59*Vypocty!$S$5, 0)</f>
        <v>0</v>
      </c>
      <c r="Z59" s="11">
        <f>IF(Vypocty!$S$4&gt;0, Vypocty!J59*Vypocty!$S$5, 0)</f>
        <v>0</v>
      </c>
      <c r="AA59" s="11">
        <f>IF(Vypocty!$S$4&gt;0, Vypocty!K59*Vypocty!$S$5, 0)</f>
        <v>0</v>
      </c>
      <c r="AB59" s="11">
        <f>IF(Vypocty!$S$4&gt;0, Vypocty!L59*Vypocty!$S$5, 0)</f>
        <v>0</v>
      </c>
      <c r="AC59" s="11">
        <f>IF(Vypocty!$S$4&gt;0, Vypocty!M59*Vypocty!$S$5, 0)</f>
        <v>0</v>
      </c>
      <c r="AD59" s="219">
        <f>IF(Vypocty!$S$4&gt;0, Vypocty!N59*Vypocty!$S$5, 0)</f>
        <v>0</v>
      </c>
      <c r="AE59" s="219">
        <f>IF(Vypocty!$S$4&gt;0, Vypocty!O59*Vypocty!$S$5, 0)</f>
        <v>0</v>
      </c>
      <c r="AF59" s="219">
        <f>IF(Vypocty!$S$4&gt;0, Vypocty!P59*Vypocty!$S$5, 0)</f>
        <v>0</v>
      </c>
      <c r="AG59" s="306">
        <f>IF(Vypocty!$S$4&gt;0, Vypocty!Q59*Vypocty!$S$5, 0)</f>
        <v>0</v>
      </c>
    </row>
    <row r="60" spans="1:33" x14ac:dyDescent="0.2">
      <c r="A60" s="12">
        <v>49</v>
      </c>
      <c r="B60" s="64"/>
      <c r="C60" s="65"/>
      <c r="D60" s="65"/>
      <c r="E60" s="65"/>
      <c r="F60" s="65"/>
      <c r="G60" s="65"/>
      <c r="H60" s="75"/>
      <c r="I60" s="77"/>
      <c r="J60" s="71"/>
      <c r="K60" s="71"/>
      <c r="L60" s="102"/>
      <c r="M60" s="102"/>
      <c r="N60" s="102"/>
      <c r="O60" s="102"/>
      <c r="P60" s="102"/>
      <c r="Q60" s="106"/>
      <c r="R60" s="13">
        <f>IF(Vypocty!$S$4&gt;0, Vypocty!B60*Vypocty!$S$5, 0)</f>
        <v>0</v>
      </c>
      <c r="S60" s="11">
        <f>IF(Vypocty!$S$4&gt;0, Vypocty!C60*Vypocty!$S$5, 0)</f>
        <v>0</v>
      </c>
      <c r="T60" s="11">
        <f>IF(Vypocty!$S$4&gt;0, Vypocty!D60*Vypocty!$S$5,0)</f>
        <v>0</v>
      </c>
      <c r="U60" s="11">
        <f>IF(Vypocty!$S$4&gt;0, Vypocty!E60*Vypocty!$S$5, 0)</f>
        <v>0</v>
      </c>
      <c r="V60" s="11">
        <f>IF(Vypocty!$S$4&gt;0, Vypocty!F60*Vypocty!$S$5, 0)</f>
        <v>0</v>
      </c>
      <c r="W60" s="11">
        <f>IF(Vypocty!$S$4&gt;0, Vypocty!G60*Vypocty!$S$5, 0)</f>
        <v>0</v>
      </c>
      <c r="X60" s="11">
        <f>IF(Vypocty!$S$4&gt;0, Vypocty!H60*Vypocty!$S$5, 0)</f>
        <v>0</v>
      </c>
      <c r="Y60" s="11">
        <f>IF(Vypocty!$S$4&gt;0, Vypocty!I60*Vypocty!$S$5, 0)</f>
        <v>0</v>
      </c>
      <c r="Z60" s="11">
        <f>IF(Vypocty!$S$4&gt;0, Vypocty!J60*Vypocty!$S$5, 0)</f>
        <v>0</v>
      </c>
      <c r="AA60" s="11">
        <f>IF(Vypocty!$S$4&gt;0, Vypocty!K60*Vypocty!$S$5, 0)</f>
        <v>0</v>
      </c>
      <c r="AB60" s="11">
        <f>IF(Vypocty!$S$4&gt;0, Vypocty!L60*Vypocty!$S$5, 0)</f>
        <v>0</v>
      </c>
      <c r="AC60" s="11">
        <f>IF(Vypocty!$S$4&gt;0, Vypocty!M60*Vypocty!$S$5, 0)</f>
        <v>0</v>
      </c>
      <c r="AD60" s="219">
        <f>IF(Vypocty!$S$4&gt;0, Vypocty!N60*Vypocty!$S$5, 0)</f>
        <v>0</v>
      </c>
      <c r="AE60" s="219">
        <f>IF(Vypocty!$S$4&gt;0, Vypocty!O60*Vypocty!$S$5, 0)</f>
        <v>0</v>
      </c>
      <c r="AF60" s="219">
        <f>IF(Vypocty!$S$4&gt;0, Vypocty!P60*Vypocty!$S$5, 0)</f>
        <v>0</v>
      </c>
      <c r="AG60" s="306">
        <f>IF(Vypocty!$S$4&gt;0, Vypocty!Q60*Vypocty!$S$5, 0)</f>
        <v>0</v>
      </c>
    </row>
    <row r="61" spans="1:33" x14ac:dyDescent="0.2">
      <c r="A61" s="12">
        <v>50</v>
      </c>
      <c r="B61" s="62"/>
      <c r="C61" s="63"/>
      <c r="D61" s="63"/>
      <c r="E61" s="63"/>
      <c r="F61" s="63"/>
      <c r="G61" s="63"/>
      <c r="H61" s="74"/>
      <c r="I61" s="78"/>
      <c r="J61" s="70"/>
      <c r="K61" s="70"/>
      <c r="L61" s="101"/>
      <c r="M61" s="101"/>
      <c r="N61" s="101"/>
      <c r="O61" s="101"/>
      <c r="P61" s="101"/>
      <c r="Q61" s="105"/>
      <c r="R61" s="13">
        <f>IF(Vypocty!$S$4&gt;0, Vypocty!B61*Vypocty!$S$5, 0)</f>
        <v>0</v>
      </c>
      <c r="S61" s="11">
        <f>IF(Vypocty!$S$4&gt;0, Vypocty!C61*Vypocty!$S$5, 0)</f>
        <v>0</v>
      </c>
      <c r="T61" s="11">
        <f>IF(Vypocty!$S$4&gt;0, Vypocty!D61*Vypocty!$S$5,0)</f>
        <v>0</v>
      </c>
      <c r="U61" s="11">
        <f>IF(Vypocty!$S$4&gt;0, Vypocty!E61*Vypocty!$S$5, 0)</f>
        <v>0</v>
      </c>
      <c r="V61" s="11">
        <f>IF(Vypocty!$S$4&gt;0, Vypocty!F61*Vypocty!$S$5, 0)</f>
        <v>0</v>
      </c>
      <c r="W61" s="11">
        <f>IF(Vypocty!$S$4&gt;0, Vypocty!G61*Vypocty!$S$5, 0)</f>
        <v>0</v>
      </c>
      <c r="X61" s="11">
        <f>IF(Vypocty!$S$4&gt;0, Vypocty!H61*Vypocty!$S$5, 0)</f>
        <v>0</v>
      </c>
      <c r="Y61" s="11">
        <f>IF(Vypocty!$S$4&gt;0, Vypocty!I61*Vypocty!$S$5, 0)</f>
        <v>0</v>
      </c>
      <c r="Z61" s="11">
        <f>IF(Vypocty!$S$4&gt;0, Vypocty!J61*Vypocty!$S$5, 0)</f>
        <v>0</v>
      </c>
      <c r="AA61" s="11">
        <f>IF(Vypocty!$S$4&gt;0, Vypocty!K61*Vypocty!$S$5, 0)</f>
        <v>0</v>
      </c>
      <c r="AB61" s="11">
        <f>IF(Vypocty!$S$4&gt;0, Vypocty!L61*Vypocty!$S$5, 0)</f>
        <v>0</v>
      </c>
      <c r="AC61" s="11">
        <f>IF(Vypocty!$S$4&gt;0, Vypocty!M61*Vypocty!$S$5, 0)</f>
        <v>0</v>
      </c>
      <c r="AD61" s="219">
        <f>IF(Vypocty!$S$4&gt;0, Vypocty!N61*Vypocty!$S$5, 0)</f>
        <v>0</v>
      </c>
      <c r="AE61" s="219">
        <f>IF(Vypocty!$S$4&gt;0, Vypocty!O61*Vypocty!$S$5, 0)</f>
        <v>0</v>
      </c>
      <c r="AF61" s="219">
        <f>IF(Vypocty!$S$4&gt;0, Vypocty!P61*Vypocty!$S$5, 0)</f>
        <v>0</v>
      </c>
      <c r="AG61" s="306">
        <f>IF(Vypocty!$S$4&gt;0, Vypocty!Q61*Vypocty!$S$5, 0)</f>
        <v>0</v>
      </c>
    </row>
    <row r="62" spans="1:33" x14ac:dyDescent="0.2">
      <c r="A62" s="12">
        <v>51</v>
      </c>
      <c r="B62" s="64"/>
      <c r="C62" s="65"/>
      <c r="D62" s="65"/>
      <c r="E62" s="65"/>
      <c r="F62" s="65"/>
      <c r="G62" s="65"/>
      <c r="H62" s="75"/>
      <c r="I62" s="77"/>
      <c r="J62" s="71"/>
      <c r="K62" s="71"/>
      <c r="L62" s="102"/>
      <c r="M62" s="102"/>
      <c r="N62" s="102"/>
      <c r="O62" s="102"/>
      <c r="P62" s="102"/>
      <c r="Q62" s="106"/>
      <c r="R62" s="13">
        <f>IF(Vypocty!$S$4&gt;0, Vypocty!B62*Vypocty!$S$5, 0)</f>
        <v>0</v>
      </c>
      <c r="S62" s="11">
        <f>IF(Vypocty!$S$4&gt;0, Vypocty!C62*Vypocty!$S$5, 0)</f>
        <v>0</v>
      </c>
      <c r="T62" s="11">
        <f>IF(Vypocty!$S$4&gt;0, Vypocty!D62*Vypocty!$S$5,0)</f>
        <v>0</v>
      </c>
      <c r="U62" s="11">
        <f>IF(Vypocty!$S$4&gt;0, Vypocty!E62*Vypocty!$S$5, 0)</f>
        <v>0</v>
      </c>
      <c r="V62" s="11">
        <f>IF(Vypocty!$S$4&gt;0, Vypocty!F62*Vypocty!$S$5, 0)</f>
        <v>0</v>
      </c>
      <c r="W62" s="11">
        <f>IF(Vypocty!$S$4&gt;0, Vypocty!G62*Vypocty!$S$5, 0)</f>
        <v>0</v>
      </c>
      <c r="X62" s="11">
        <f>IF(Vypocty!$S$4&gt;0, Vypocty!H62*Vypocty!$S$5, 0)</f>
        <v>0</v>
      </c>
      <c r="Y62" s="11">
        <f>IF(Vypocty!$S$4&gt;0, Vypocty!I62*Vypocty!$S$5, 0)</f>
        <v>0</v>
      </c>
      <c r="Z62" s="11">
        <f>IF(Vypocty!$S$4&gt;0, Vypocty!J62*Vypocty!$S$5, 0)</f>
        <v>0</v>
      </c>
      <c r="AA62" s="11">
        <f>IF(Vypocty!$S$4&gt;0, Vypocty!K62*Vypocty!$S$5, 0)</f>
        <v>0</v>
      </c>
      <c r="AB62" s="11">
        <f>IF(Vypocty!$S$4&gt;0, Vypocty!L62*Vypocty!$S$5, 0)</f>
        <v>0</v>
      </c>
      <c r="AC62" s="11">
        <f>IF(Vypocty!$S$4&gt;0, Vypocty!M62*Vypocty!$S$5, 0)</f>
        <v>0</v>
      </c>
      <c r="AD62" s="219">
        <f>IF(Vypocty!$S$4&gt;0, Vypocty!N62*Vypocty!$S$5, 0)</f>
        <v>0</v>
      </c>
      <c r="AE62" s="219">
        <f>IF(Vypocty!$S$4&gt;0, Vypocty!O62*Vypocty!$S$5, 0)</f>
        <v>0</v>
      </c>
      <c r="AF62" s="219">
        <f>IF(Vypocty!$S$4&gt;0, Vypocty!P62*Vypocty!$S$5, 0)</f>
        <v>0</v>
      </c>
      <c r="AG62" s="306">
        <f>IF(Vypocty!$S$4&gt;0, Vypocty!Q62*Vypocty!$S$5, 0)</f>
        <v>0</v>
      </c>
    </row>
    <row r="63" spans="1:33" x14ac:dyDescent="0.2">
      <c r="A63" s="12">
        <v>52</v>
      </c>
      <c r="B63" s="62"/>
      <c r="C63" s="63"/>
      <c r="D63" s="63"/>
      <c r="E63" s="63"/>
      <c r="F63" s="63"/>
      <c r="G63" s="63"/>
      <c r="H63" s="74"/>
      <c r="I63" s="78"/>
      <c r="J63" s="70"/>
      <c r="K63" s="70"/>
      <c r="L63" s="101"/>
      <c r="M63" s="101"/>
      <c r="N63" s="101"/>
      <c r="O63" s="101"/>
      <c r="P63" s="101"/>
      <c r="Q63" s="105"/>
      <c r="R63" s="13">
        <f>IF(Vypocty!$S$4&gt;0, Vypocty!B63*Vypocty!$S$5, 0)</f>
        <v>0</v>
      </c>
      <c r="S63" s="11">
        <f>IF(Vypocty!$S$4&gt;0, Vypocty!C63*Vypocty!$S$5, 0)</f>
        <v>0</v>
      </c>
      <c r="T63" s="11">
        <f>IF(Vypocty!$S$4&gt;0, Vypocty!D63*Vypocty!$S$5,0)</f>
        <v>0</v>
      </c>
      <c r="U63" s="11">
        <f>IF(Vypocty!$S$4&gt;0, Vypocty!E63*Vypocty!$S$5, 0)</f>
        <v>0</v>
      </c>
      <c r="V63" s="11">
        <f>IF(Vypocty!$S$4&gt;0, Vypocty!F63*Vypocty!$S$5, 0)</f>
        <v>0</v>
      </c>
      <c r="W63" s="11">
        <f>IF(Vypocty!$S$4&gt;0, Vypocty!G63*Vypocty!$S$5, 0)</f>
        <v>0</v>
      </c>
      <c r="X63" s="11">
        <f>IF(Vypocty!$S$4&gt;0, Vypocty!H63*Vypocty!$S$5, 0)</f>
        <v>0</v>
      </c>
      <c r="Y63" s="11">
        <f>IF(Vypocty!$S$4&gt;0, Vypocty!I63*Vypocty!$S$5, 0)</f>
        <v>0</v>
      </c>
      <c r="Z63" s="11">
        <f>IF(Vypocty!$S$4&gt;0, Vypocty!J63*Vypocty!$S$5, 0)</f>
        <v>0</v>
      </c>
      <c r="AA63" s="11">
        <f>IF(Vypocty!$S$4&gt;0, Vypocty!K63*Vypocty!$S$5, 0)</f>
        <v>0</v>
      </c>
      <c r="AB63" s="11">
        <f>IF(Vypocty!$S$4&gt;0, Vypocty!L63*Vypocty!$S$5, 0)</f>
        <v>0</v>
      </c>
      <c r="AC63" s="11">
        <f>IF(Vypocty!$S$4&gt;0, Vypocty!M63*Vypocty!$S$5, 0)</f>
        <v>0</v>
      </c>
      <c r="AD63" s="219">
        <f>IF(Vypocty!$S$4&gt;0, Vypocty!N63*Vypocty!$S$5, 0)</f>
        <v>0</v>
      </c>
      <c r="AE63" s="219">
        <f>IF(Vypocty!$S$4&gt;0, Vypocty!O63*Vypocty!$S$5, 0)</f>
        <v>0</v>
      </c>
      <c r="AF63" s="219">
        <f>IF(Vypocty!$S$4&gt;0, Vypocty!P63*Vypocty!$S$5, 0)</f>
        <v>0</v>
      </c>
      <c r="AG63" s="306">
        <f>IF(Vypocty!$S$4&gt;0, Vypocty!Q63*Vypocty!$S$5, 0)</f>
        <v>0</v>
      </c>
    </row>
    <row r="64" spans="1:33" x14ac:dyDescent="0.2">
      <c r="A64" s="12">
        <v>53</v>
      </c>
      <c r="B64" s="64"/>
      <c r="C64" s="65"/>
      <c r="D64" s="65"/>
      <c r="E64" s="65"/>
      <c r="F64" s="65"/>
      <c r="G64" s="65"/>
      <c r="H64" s="75"/>
      <c r="I64" s="77"/>
      <c r="J64" s="71"/>
      <c r="K64" s="71"/>
      <c r="L64" s="102"/>
      <c r="M64" s="102"/>
      <c r="N64" s="102"/>
      <c r="O64" s="102"/>
      <c r="P64" s="102"/>
      <c r="Q64" s="106"/>
      <c r="R64" s="13">
        <f>IF(Vypocty!$S$4&gt;0, Vypocty!B64*Vypocty!$S$5, 0)</f>
        <v>0</v>
      </c>
      <c r="S64" s="11">
        <f>IF(Vypocty!$S$4&gt;0, Vypocty!C64*Vypocty!$S$5, 0)</f>
        <v>0</v>
      </c>
      <c r="T64" s="11">
        <f>IF(Vypocty!$S$4&gt;0, Vypocty!D64*Vypocty!$S$5,0)</f>
        <v>0</v>
      </c>
      <c r="U64" s="11">
        <f>IF(Vypocty!$S$4&gt;0, Vypocty!E64*Vypocty!$S$5, 0)</f>
        <v>0</v>
      </c>
      <c r="V64" s="11">
        <f>IF(Vypocty!$S$4&gt;0, Vypocty!F64*Vypocty!$S$5, 0)</f>
        <v>0</v>
      </c>
      <c r="W64" s="11">
        <f>IF(Vypocty!$S$4&gt;0, Vypocty!G64*Vypocty!$S$5, 0)</f>
        <v>0</v>
      </c>
      <c r="X64" s="11">
        <f>IF(Vypocty!$S$4&gt;0, Vypocty!H64*Vypocty!$S$5, 0)</f>
        <v>0</v>
      </c>
      <c r="Y64" s="11">
        <f>IF(Vypocty!$S$4&gt;0, Vypocty!I64*Vypocty!$S$5, 0)</f>
        <v>0</v>
      </c>
      <c r="Z64" s="11">
        <f>IF(Vypocty!$S$4&gt;0, Vypocty!J64*Vypocty!$S$5, 0)</f>
        <v>0</v>
      </c>
      <c r="AA64" s="11">
        <f>IF(Vypocty!$S$4&gt;0, Vypocty!K64*Vypocty!$S$5, 0)</f>
        <v>0</v>
      </c>
      <c r="AB64" s="11">
        <f>IF(Vypocty!$S$4&gt;0, Vypocty!L64*Vypocty!$S$5, 0)</f>
        <v>0</v>
      </c>
      <c r="AC64" s="11">
        <f>IF(Vypocty!$S$4&gt;0, Vypocty!M64*Vypocty!$S$5, 0)</f>
        <v>0</v>
      </c>
      <c r="AD64" s="219">
        <f>IF(Vypocty!$S$4&gt;0, Vypocty!N64*Vypocty!$S$5, 0)</f>
        <v>0</v>
      </c>
      <c r="AE64" s="219">
        <f>IF(Vypocty!$S$4&gt;0, Vypocty!O64*Vypocty!$S$5, 0)</f>
        <v>0</v>
      </c>
      <c r="AF64" s="219">
        <f>IF(Vypocty!$S$4&gt;0, Vypocty!P64*Vypocty!$S$5, 0)</f>
        <v>0</v>
      </c>
      <c r="AG64" s="306">
        <f>IF(Vypocty!$S$4&gt;0, Vypocty!Q64*Vypocty!$S$5, 0)</f>
        <v>0</v>
      </c>
    </row>
    <row r="65" spans="1:33" x14ac:dyDescent="0.2">
      <c r="A65" s="12">
        <v>54</v>
      </c>
      <c r="B65" s="62"/>
      <c r="C65" s="63"/>
      <c r="D65" s="63"/>
      <c r="E65" s="63"/>
      <c r="F65" s="63"/>
      <c r="G65" s="63"/>
      <c r="H65" s="74"/>
      <c r="I65" s="78"/>
      <c r="J65" s="70"/>
      <c r="K65" s="70"/>
      <c r="L65" s="101"/>
      <c r="M65" s="101"/>
      <c r="N65" s="101"/>
      <c r="O65" s="101"/>
      <c r="P65" s="101"/>
      <c r="Q65" s="105"/>
      <c r="R65" s="13">
        <f>IF(Vypocty!$S$4&gt;0, Vypocty!B65*Vypocty!$S$5, 0)</f>
        <v>0</v>
      </c>
      <c r="S65" s="11">
        <f>IF(Vypocty!$S$4&gt;0, Vypocty!C65*Vypocty!$S$5, 0)</f>
        <v>0</v>
      </c>
      <c r="T65" s="11">
        <f>IF(Vypocty!$S$4&gt;0, Vypocty!D65*Vypocty!$S$5,0)</f>
        <v>0</v>
      </c>
      <c r="U65" s="11">
        <f>IF(Vypocty!$S$4&gt;0, Vypocty!E65*Vypocty!$S$5, 0)</f>
        <v>0</v>
      </c>
      <c r="V65" s="11">
        <f>IF(Vypocty!$S$4&gt;0, Vypocty!F65*Vypocty!$S$5, 0)</f>
        <v>0</v>
      </c>
      <c r="W65" s="11">
        <f>IF(Vypocty!$S$4&gt;0, Vypocty!G65*Vypocty!$S$5, 0)</f>
        <v>0</v>
      </c>
      <c r="X65" s="11">
        <f>IF(Vypocty!$S$4&gt;0, Vypocty!H65*Vypocty!$S$5, 0)</f>
        <v>0</v>
      </c>
      <c r="Y65" s="11">
        <f>IF(Vypocty!$S$4&gt;0, Vypocty!I65*Vypocty!$S$5, 0)</f>
        <v>0</v>
      </c>
      <c r="Z65" s="11">
        <f>IF(Vypocty!$S$4&gt;0, Vypocty!J65*Vypocty!$S$5, 0)</f>
        <v>0</v>
      </c>
      <c r="AA65" s="11">
        <f>IF(Vypocty!$S$4&gt;0, Vypocty!K65*Vypocty!$S$5, 0)</f>
        <v>0</v>
      </c>
      <c r="AB65" s="11">
        <f>IF(Vypocty!$S$4&gt;0, Vypocty!L65*Vypocty!$S$5, 0)</f>
        <v>0</v>
      </c>
      <c r="AC65" s="11">
        <f>IF(Vypocty!$S$4&gt;0, Vypocty!M65*Vypocty!$S$5, 0)</f>
        <v>0</v>
      </c>
      <c r="AD65" s="219">
        <f>IF(Vypocty!$S$4&gt;0, Vypocty!N65*Vypocty!$S$5, 0)</f>
        <v>0</v>
      </c>
      <c r="AE65" s="219">
        <f>IF(Vypocty!$S$4&gt;0, Vypocty!O65*Vypocty!$S$5, 0)</f>
        <v>0</v>
      </c>
      <c r="AF65" s="219">
        <f>IF(Vypocty!$S$4&gt;0, Vypocty!P65*Vypocty!$S$5, 0)</f>
        <v>0</v>
      </c>
      <c r="AG65" s="306">
        <f>IF(Vypocty!$S$4&gt;0, Vypocty!Q65*Vypocty!$S$5, 0)</f>
        <v>0</v>
      </c>
    </row>
    <row r="66" spans="1:33" x14ac:dyDescent="0.2">
      <c r="A66" s="12">
        <v>55</v>
      </c>
      <c r="B66" s="64"/>
      <c r="C66" s="65"/>
      <c r="D66" s="65"/>
      <c r="E66" s="65"/>
      <c r="F66" s="65"/>
      <c r="G66" s="65"/>
      <c r="H66" s="75"/>
      <c r="I66" s="77"/>
      <c r="J66" s="71"/>
      <c r="K66" s="71"/>
      <c r="L66" s="102"/>
      <c r="M66" s="102"/>
      <c r="N66" s="102"/>
      <c r="O66" s="102"/>
      <c r="P66" s="102"/>
      <c r="Q66" s="106"/>
      <c r="R66" s="13">
        <f>IF(Vypocty!$S$4&gt;0, Vypocty!B66*Vypocty!$S$5, 0)</f>
        <v>0</v>
      </c>
      <c r="S66" s="11">
        <f>IF(Vypocty!$S$4&gt;0, Vypocty!C66*Vypocty!$S$5, 0)</f>
        <v>0</v>
      </c>
      <c r="T66" s="11">
        <f>IF(Vypocty!$S$4&gt;0, Vypocty!D66*Vypocty!$S$5,0)</f>
        <v>0</v>
      </c>
      <c r="U66" s="11">
        <f>IF(Vypocty!$S$4&gt;0, Vypocty!E66*Vypocty!$S$5, 0)</f>
        <v>0</v>
      </c>
      <c r="V66" s="11">
        <f>IF(Vypocty!$S$4&gt;0, Vypocty!F66*Vypocty!$S$5, 0)</f>
        <v>0</v>
      </c>
      <c r="W66" s="11">
        <f>IF(Vypocty!$S$4&gt;0, Vypocty!G66*Vypocty!$S$5, 0)</f>
        <v>0</v>
      </c>
      <c r="X66" s="11">
        <f>IF(Vypocty!$S$4&gt;0, Vypocty!H66*Vypocty!$S$5, 0)</f>
        <v>0</v>
      </c>
      <c r="Y66" s="11">
        <f>IF(Vypocty!$S$4&gt;0, Vypocty!I66*Vypocty!$S$5, 0)</f>
        <v>0</v>
      </c>
      <c r="Z66" s="11">
        <f>IF(Vypocty!$S$4&gt;0, Vypocty!J66*Vypocty!$S$5, 0)</f>
        <v>0</v>
      </c>
      <c r="AA66" s="11">
        <f>IF(Vypocty!$S$4&gt;0, Vypocty!K66*Vypocty!$S$5, 0)</f>
        <v>0</v>
      </c>
      <c r="AB66" s="11">
        <f>IF(Vypocty!$S$4&gt;0, Vypocty!L66*Vypocty!$S$5, 0)</f>
        <v>0</v>
      </c>
      <c r="AC66" s="11">
        <f>IF(Vypocty!$S$4&gt;0, Vypocty!M66*Vypocty!$S$5, 0)</f>
        <v>0</v>
      </c>
      <c r="AD66" s="219">
        <f>IF(Vypocty!$S$4&gt;0, Vypocty!N66*Vypocty!$S$5, 0)</f>
        <v>0</v>
      </c>
      <c r="AE66" s="219">
        <f>IF(Vypocty!$S$4&gt;0, Vypocty!O66*Vypocty!$S$5, 0)</f>
        <v>0</v>
      </c>
      <c r="AF66" s="219">
        <f>IF(Vypocty!$S$4&gt;0, Vypocty!P66*Vypocty!$S$5, 0)</f>
        <v>0</v>
      </c>
      <c r="AG66" s="306">
        <f>IF(Vypocty!$S$4&gt;0, Vypocty!Q66*Vypocty!$S$5, 0)</f>
        <v>0</v>
      </c>
    </row>
    <row r="67" spans="1:33" x14ac:dyDescent="0.2">
      <c r="A67" s="12">
        <v>56</v>
      </c>
      <c r="B67" s="62"/>
      <c r="C67" s="63"/>
      <c r="D67" s="63"/>
      <c r="E67" s="63"/>
      <c r="F67" s="63"/>
      <c r="G67" s="63"/>
      <c r="H67" s="74"/>
      <c r="I67" s="78"/>
      <c r="J67" s="70"/>
      <c r="K67" s="70"/>
      <c r="L67" s="101"/>
      <c r="M67" s="101"/>
      <c r="N67" s="101"/>
      <c r="O67" s="101"/>
      <c r="P67" s="101"/>
      <c r="Q67" s="105"/>
      <c r="R67" s="13">
        <f>IF(Vypocty!$S$4&gt;0, Vypocty!B67*Vypocty!$S$5, 0)</f>
        <v>0</v>
      </c>
      <c r="S67" s="11">
        <f>IF(Vypocty!$S$4&gt;0, Vypocty!C67*Vypocty!$S$5, 0)</f>
        <v>0</v>
      </c>
      <c r="T67" s="11">
        <f>IF(Vypocty!$S$4&gt;0, Vypocty!D67*Vypocty!$S$5,0)</f>
        <v>0</v>
      </c>
      <c r="U67" s="11">
        <f>IF(Vypocty!$S$4&gt;0, Vypocty!E67*Vypocty!$S$5, 0)</f>
        <v>0</v>
      </c>
      <c r="V67" s="11">
        <f>IF(Vypocty!$S$4&gt;0, Vypocty!F67*Vypocty!$S$5, 0)</f>
        <v>0</v>
      </c>
      <c r="W67" s="11">
        <f>IF(Vypocty!$S$4&gt;0, Vypocty!G67*Vypocty!$S$5, 0)</f>
        <v>0</v>
      </c>
      <c r="X67" s="11">
        <f>IF(Vypocty!$S$4&gt;0, Vypocty!H67*Vypocty!$S$5, 0)</f>
        <v>0</v>
      </c>
      <c r="Y67" s="11">
        <f>IF(Vypocty!$S$4&gt;0, Vypocty!I67*Vypocty!$S$5, 0)</f>
        <v>0</v>
      </c>
      <c r="Z67" s="11">
        <f>IF(Vypocty!$S$4&gt;0, Vypocty!J67*Vypocty!$S$5, 0)</f>
        <v>0</v>
      </c>
      <c r="AA67" s="11">
        <f>IF(Vypocty!$S$4&gt;0, Vypocty!K67*Vypocty!$S$5, 0)</f>
        <v>0</v>
      </c>
      <c r="AB67" s="11">
        <f>IF(Vypocty!$S$4&gt;0, Vypocty!L67*Vypocty!$S$5, 0)</f>
        <v>0</v>
      </c>
      <c r="AC67" s="11">
        <f>IF(Vypocty!$S$4&gt;0, Vypocty!M67*Vypocty!$S$5, 0)</f>
        <v>0</v>
      </c>
      <c r="AD67" s="219">
        <f>IF(Vypocty!$S$4&gt;0, Vypocty!N67*Vypocty!$S$5, 0)</f>
        <v>0</v>
      </c>
      <c r="AE67" s="219">
        <f>IF(Vypocty!$S$4&gt;0, Vypocty!O67*Vypocty!$S$5, 0)</f>
        <v>0</v>
      </c>
      <c r="AF67" s="219">
        <f>IF(Vypocty!$S$4&gt;0, Vypocty!P67*Vypocty!$S$5, 0)</f>
        <v>0</v>
      </c>
      <c r="AG67" s="306">
        <f>IF(Vypocty!$S$4&gt;0, Vypocty!Q67*Vypocty!$S$5, 0)</f>
        <v>0</v>
      </c>
    </row>
    <row r="68" spans="1:33" x14ac:dyDescent="0.2">
      <c r="A68" s="12">
        <v>57</v>
      </c>
      <c r="B68" s="64"/>
      <c r="C68" s="65"/>
      <c r="D68" s="65"/>
      <c r="E68" s="65"/>
      <c r="F68" s="65"/>
      <c r="G68" s="65"/>
      <c r="H68" s="75"/>
      <c r="I68" s="77"/>
      <c r="J68" s="71"/>
      <c r="K68" s="71"/>
      <c r="L68" s="102"/>
      <c r="M68" s="102"/>
      <c r="N68" s="102"/>
      <c r="O68" s="102"/>
      <c r="P68" s="102"/>
      <c r="Q68" s="106"/>
      <c r="R68" s="13">
        <f>IF(Vypocty!$S$4&gt;0, Vypocty!B68*Vypocty!$S$5, 0)</f>
        <v>0</v>
      </c>
      <c r="S68" s="11">
        <f>IF(Vypocty!$S$4&gt;0, Vypocty!C68*Vypocty!$S$5, 0)</f>
        <v>0</v>
      </c>
      <c r="T68" s="11">
        <f>IF(Vypocty!$S$4&gt;0, Vypocty!D68*Vypocty!$S$5,0)</f>
        <v>0</v>
      </c>
      <c r="U68" s="11">
        <f>IF(Vypocty!$S$4&gt;0, Vypocty!E68*Vypocty!$S$5, 0)</f>
        <v>0</v>
      </c>
      <c r="V68" s="11">
        <f>IF(Vypocty!$S$4&gt;0, Vypocty!F68*Vypocty!$S$5, 0)</f>
        <v>0</v>
      </c>
      <c r="W68" s="11">
        <f>IF(Vypocty!$S$4&gt;0, Vypocty!G68*Vypocty!$S$5, 0)</f>
        <v>0</v>
      </c>
      <c r="X68" s="11">
        <f>IF(Vypocty!$S$4&gt;0, Vypocty!H68*Vypocty!$S$5, 0)</f>
        <v>0</v>
      </c>
      <c r="Y68" s="11">
        <f>IF(Vypocty!$S$4&gt;0, Vypocty!I68*Vypocty!$S$5, 0)</f>
        <v>0</v>
      </c>
      <c r="Z68" s="11">
        <f>IF(Vypocty!$S$4&gt;0, Vypocty!J68*Vypocty!$S$5, 0)</f>
        <v>0</v>
      </c>
      <c r="AA68" s="11">
        <f>IF(Vypocty!$S$4&gt;0, Vypocty!K68*Vypocty!$S$5, 0)</f>
        <v>0</v>
      </c>
      <c r="AB68" s="11">
        <f>IF(Vypocty!$S$4&gt;0, Vypocty!L68*Vypocty!$S$5, 0)</f>
        <v>0</v>
      </c>
      <c r="AC68" s="11">
        <f>IF(Vypocty!$S$4&gt;0, Vypocty!M68*Vypocty!$S$5, 0)</f>
        <v>0</v>
      </c>
      <c r="AD68" s="219">
        <f>IF(Vypocty!$S$4&gt;0, Vypocty!N68*Vypocty!$S$5, 0)</f>
        <v>0</v>
      </c>
      <c r="AE68" s="219">
        <f>IF(Vypocty!$S$4&gt;0, Vypocty!O68*Vypocty!$S$5, 0)</f>
        <v>0</v>
      </c>
      <c r="AF68" s="219">
        <f>IF(Vypocty!$S$4&gt;0, Vypocty!P68*Vypocty!$S$5, 0)</f>
        <v>0</v>
      </c>
      <c r="AG68" s="306">
        <f>IF(Vypocty!$S$4&gt;0, Vypocty!Q68*Vypocty!$S$5, 0)</f>
        <v>0</v>
      </c>
    </row>
    <row r="69" spans="1:33" x14ac:dyDescent="0.2">
      <c r="A69" s="12">
        <v>58</v>
      </c>
      <c r="B69" s="62"/>
      <c r="C69" s="63"/>
      <c r="D69" s="63"/>
      <c r="E69" s="63"/>
      <c r="F69" s="63"/>
      <c r="G69" s="63"/>
      <c r="H69" s="74"/>
      <c r="I69" s="78"/>
      <c r="J69" s="70"/>
      <c r="K69" s="70"/>
      <c r="L69" s="101"/>
      <c r="M69" s="101"/>
      <c r="N69" s="101"/>
      <c r="O69" s="101"/>
      <c r="P69" s="101"/>
      <c r="Q69" s="105"/>
      <c r="R69" s="13">
        <f>IF(Vypocty!$S$4&gt;0, Vypocty!B69*Vypocty!$S$5, 0)</f>
        <v>0</v>
      </c>
      <c r="S69" s="11">
        <f>IF(Vypocty!$S$4&gt;0, Vypocty!C69*Vypocty!$S$5, 0)</f>
        <v>0</v>
      </c>
      <c r="T69" s="11">
        <f>IF(Vypocty!$S$4&gt;0, Vypocty!D69*Vypocty!$S$5,0)</f>
        <v>0</v>
      </c>
      <c r="U69" s="11">
        <f>IF(Vypocty!$S$4&gt;0, Vypocty!E69*Vypocty!$S$5, 0)</f>
        <v>0</v>
      </c>
      <c r="V69" s="11">
        <f>IF(Vypocty!$S$4&gt;0, Vypocty!F69*Vypocty!$S$5, 0)</f>
        <v>0</v>
      </c>
      <c r="W69" s="11">
        <f>IF(Vypocty!$S$4&gt;0, Vypocty!G69*Vypocty!$S$5, 0)</f>
        <v>0</v>
      </c>
      <c r="X69" s="11">
        <f>IF(Vypocty!$S$4&gt;0, Vypocty!H69*Vypocty!$S$5, 0)</f>
        <v>0</v>
      </c>
      <c r="Y69" s="11">
        <f>IF(Vypocty!$S$4&gt;0, Vypocty!I69*Vypocty!$S$5, 0)</f>
        <v>0</v>
      </c>
      <c r="Z69" s="11">
        <f>IF(Vypocty!$S$4&gt;0, Vypocty!J69*Vypocty!$S$5, 0)</f>
        <v>0</v>
      </c>
      <c r="AA69" s="11">
        <f>IF(Vypocty!$S$4&gt;0, Vypocty!K69*Vypocty!$S$5, 0)</f>
        <v>0</v>
      </c>
      <c r="AB69" s="11">
        <f>IF(Vypocty!$S$4&gt;0, Vypocty!L69*Vypocty!$S$5, 0)</f>
        <v>0</v>
      </c>
      <c r="AC69" s="11">
        <f>IF(Vypocty!$S$4&gt;0, Vypocty!M69*Vypocty!$S$5, 0)</f>
        <v>0</v>
      </c>
      <c r="AD69" s="219">
        <f>IF(Vypocty!$S$4&gt;0, Vypocty!N69*Vypocty!$S$5, 0)</f>
        <v>0</v>
      </c>
      <c r="AE69" s="219">
        <f>IF(Vypocty!$S$4&gt;0, Vypocty!O69*Vypocty!$S$5, 0)</f>
        <v>0</v>
      </c>
      <c r="AF69" s="219">
        <f>IF(Vypocty!$S$4&gt;0, Vypocty!P69*Vypocty!$S$5, 0)</f>
        <v>0</v>
      </c>
      <c r="AG69" s="306">
        <f>IF(Vypocty!$S$4&gt;0, Vypocty!Q69*Vypocty!$S$5, 0)</f>
        <v>0</v>
      </c>
    </row>
    <row r="70" spans="1:33" x14ac:dyDescent="0.2">
      <c r="A70" s="12">
        <v>59</v>
      </c>
      <c r="B70" s="64"/>
      <c r="C70" s="65"/>
      <c r="D70" s="65"/>
      <c r="E70" s="65"/>
      <c r="F70" s="65"/>
      <c r="G70" s="65"/>
      <c r="H70" s="75"/>
      <c r="I70" s="77"/>
      <c r="J70" s="71"/>
      <c r="K70" s="71"/>
      <c r="L70" s="102"/>
      <c r="M70" s="102"/>
      <c r="N70" s="102"/>
      <c r="O70" s="102"/>
      <c r="P70" s="102"/>
      <c r="Q70" s="106"/>
      <c r="R70" s="13">
        <f>IF(Vypocty!$S$4&gt;0, Vypocty!B70*Vypocty!$S$5, 0)</f>
        <v>0</v>
      </c>
      <c r="S70" s="11">
        <f>IF(Vypocty!$S$4&gt;0, Vypocty!C70*Vypocty!$S$5, 0)</f>
        <v>0</v>
      </c>
      <c r="T70" s="11">
        <f>IF(Vypocty!$S$4&gt;0, Vypocty!D70*Vypocty!$S$5,0)</f>
        <v>0</v>
      </c>
      <c r="U70" s="11">
        <f>IF(Vypocty!$S$4&gt;0, Vypocty!E70*Vypocty!$S$5, 0)</f>
        <v>0</v>
      </c>
      <c r="V70" s="11">
        <f>IF(Vypocty!$S$4&gt;0, Vypocty!F70*Vypocty!$S$5, 0)</f>
        <v>0</v>
      </c>
      <c r="W70" s="11">
        <f>IF(Vypocty!$S$4&gt;0, Vypocty!G70*Vypocty!$S$5, 0)</f>
        <v>0</v>
      </c>
      <c r="X70" s="11">
        <f>IF(Vypocty!$S$4&gt;0, Vypocty!H70*Vypocty!$S$5, 0)</f>
        <v>0</v>
      </c>
      <c r="Y70" s="11">
        <f>IF(Vypocty!$S$4&gt;0, Vypocty!I70*Vypocty!$S$5, 0)</f>
        <v>0</v>
      </c>
      <c r="Z70" s="11">
        <f>IF(Vypocty!$S$4&gt;0, Vypocty!J70*Vypocty!$S$5, 0)</f>
        <v>0</v>
      </c>
      <c r="AA70" s="11">
        <f>IF(Vypocty!$S$4&gt;0, Vypocty!K70*Vypocty!$S$5, 0)</f>
        <v>0</v>
      </c>
      <c r="AB70" s="11">
        <f>IF(Vypocty!$S$4&gt;0, Vypocty!L70*Vypocty!$S$5, 0)</f>
        <v>0</v>
      </c>
      <c r="AC70" s="11">
        <f>IF(Vypocty!$S$4&gt;0, Vypocty!M70*Vypocty!$S$5, 0)</f>
        <v>0</v>
      </c>
      <c r="AD70" s="219">
        <f>IF(Vypocty!$S$4&gt;0, Vypocty!N70*Vypocty!$S$5, 0)</f>
        <v>0</v>
      </c>
      <c r="AE70" s="219">
        <f>IF(Vypocty!$S$4&gt;0, Vypocty!O70*Vypocty!$S$5, 0)</f>
        <v>0</v>
      </c>
      <c r="AF70" s="219">
        <f>IF(Vypocty!$S$4&gt;0, Vypocty!P70*Vypocty!$S$5, 0)</f>
        <v>0</v>
      </c>
      <c r="AG70" s="306">
        <f>IF(Vypocty!$S$4&gt;0, Vypocty!Q70*Vypocty!$S$5, 0)</f>
        <v>0</v>
      </c>
    </row>
    <row r="71" spans="1:33" x14ac:dyDescent="0.2">
      <c r="A71" s="12">
        <v>60</v>
      </c>
      <c r="B71" s="62"/>
      <c r="C71" s="63"/>
      <c r="D71" s="63"/>
      <c r="E71" s="63"/>
      <c r="F71" s="63"/>
      <c r="G71" s="63"/>
      <c r="H71" s="74"/>
      <c r="I71" s="78"/>
      <c r="J71" s="70"/>
      <c r="K71" s="70"/>
      <c r="L71" s="101"/>
      <c r="M71" s="101"/>
      <c r="N71" s="101"/>
      <c r="O71" s="101"/>
      <c r="P71" s="101"/>
      <c r="Q71" s="105"/>
      <c r="R71" s="13">
        <f>IF(Vypocty!$S$4&gt;0, Vypocty!B71*Vypocty!$S$5, 0)</f>
        <v>0</v>
      </c>
      <c r="S71" s="11">
        <f>IF(Vypocty!$S$4&gt;0, Vypocty!C71*Vypocty!$S$5, 0)</f>
        <v>0</v>
      </c>
      <c r="T71" s="11">
        <f>IF(Vypocty!$S$4&gt;0, Vypocty!D71*Vypocty!$S$5,0)</f>
        <v>0</v>
      </c>
      <c r="U71" s="11">
        <f>IF(Vypocty!$S$4&gt;0, Vypocty!E71*Vypocty!$S$5, 0)</f>
        <v>0</v>
      </c>
      <c r="V71" s="11">
        <f>IF(Vypocty!$S$4&gt;0, Vypocty!F71*Vypocty!$S$5, 0)</f>
        <v>0</v>
      </c>
      <c r="W71" s="11">
        <f>IF(Vypocty!$S$4&gt;0, Vypocty!G71*Vypocty!$S$5, 0)</f>
        <v>0</v>
      </c>
      <c r="X71" s="11">
        <f>IF(Vypocty!$S$4&gt;0, Vypocty!H71*Vypocty!$S$5, 0)</f>
        <v>0</v>
      </c>
      <c r="Y71" s="11">
        <f>IF(Vypocty!$S$4&gt;0, Vypocty!I71*Vypocty!$S$5, 0)</f>
        <v>0</v>
      </c>
      <c r="Z71" s="11">
        <f>IF(Vypocty!$S$4&gt;0, Vypocty!J71*Vypocty!$S$5, 0)</f>
        <v>0</v>
      </c>
      <c r="AA71" s="11">
        <f>IF(Vypocty!$S$4&gt;0, Vypocty!K71*Vypocty!$S$5, 0)</f>
        <v>0</v>
      </c>
      <c r="AB71" s="11">
        <f>IF(Vypocty!$S$4&gt;0, Vypocty!L71*Vypocty!$S$5, 0)</f>
        <v>0</v>
      </c>
      <c r="AC71" s="11">
        <f>IF(Vypocty!$S$4&gt;0, Vypocty!M71*Vypocty!$S$5, 0)</f>
        <v>0</v>
      </c>
      <c r="AD71" s="219">
        <f>IF(Vypocty!$S$4&gt;0, Vypocty!N71*Vypocty!$S$5, 0)</f>
        <v>0</v>
      </c>
      <c r="AE71" s="219">
        <f>IF(Vypocty!$S$4&gt;0, Vypocty!O71*Vypocty!$S$5, 0)</f>
        <v>0</v>
      </c>
      <c r="AF71" s="219">
        <f>IF(Vypocty!$S$4&gt;0, Vypocty!P71*Vypocty!$S$5, 0)</f>
        <v>0</v>
      </c>
      <c r="AG71" s="306">
        <f>IF(Vypocty!$S$4&gt;0, Vypocty!Q71*Vypocty!$S$5, 0)</f>
        <v>0</v>
      </c>
    </row>
    <row r="72" spans="1:33" x14ac:dyDescent="0.2">
      <c r="A72" s="12">
        <v>61</v>
      </c>
      <c r="B72" s="64"/>
      <c r="C72" s="65"/>
      <c r="D72" s="65"/>
      <c r="E72" s="65"/>
      <c r="F72" s="65"/>
      <c r="G72" s="65"/>
      <c r="H72" s="75"/>
      <c r="I72" s="77"/>
      <c r="J72" s="71"/>
      <c r="K72" s="71"/>
      <c r="L72" s="102"/>
      <c r="M72" s="102"/>
      <c r="N72" s="102"/>
      <c r="O72" s="102"/>
      <c r="P72" s="102"/>
      <c r="Q72" s="106"/>
      <c r="R72" s="13">
        <f>IF(Vypocty!$S$4&gt;0, Vypocty!B72*Vypocty!$S$5, 0)</f>
        <v>0</v>
      </c>
      <c r="S72" s="11">
        <f>IF(Vypocty!$S$4&gt;0, Vypocty!C72*Vypocty!$S$5, 0)</f>
        <v>0</v>
      </c>
      <c r="T72" s="11">
        <f>IF(Vypocty!$S$4&gt;0, Vypocty!D72*Vypocty!$S$5,0)</f>
        <v>0</v>
      </c>
      <c r="U72" s="11">
        <f>IF(Vypocty!$S$4&gt;0, Vypocty!E72*Vypocty!$S$5, 0)</f>
        <v>0</v>
      </c>
      <c r="V72" s="11">
        <f>IF(Vypocty!$S$4&gt;0, Vypocty!F72*Vypocty!$S$5, 0)</f>
        <v>0</v>
      </c>
      <c r="W72" s="11">
        <f>IF(Vypocty!$S$4&gt;0, Vypocty!G72*Vypocty!$S$5, 0)</f>
        <v>0</v>
      </c>
      <c r="X72" s="11">
        <f>IF(Vypocty!$S$4&gt;0, Vypocty!H72*Vypocty!$S$5, 0)</f>
        <v>0</v>
      </c>
      <c r="Y72" s="11">
        <f>IF(Vypocty!$S$4&gt;0, Vypocty!I72*Vypocty!$S$5, 0)</f>
        <v>0</v>
      </c>
      <c r="Z72" s="11">
        <f>IF(Vypocty!$S$4&gt;0, Vypocty!J72*Vypocty!$S$5, 0)</f>
        <v>0</v>
      </c>
      <c r="AA72" s="11">
        <f>IF(Vypocty!$S$4&gt;0, Vypocty!K72*Vypocty!$S$5, 0)</f>
        <v>0</v>
      </c>
      <c r="AB72" s="11">
        <f>IF(Vypocty!$S$4&gt;0, Vypocty!L72*Vypocty!$S$5, 0)</f>
        <v>0</v>
      </c>
      <c r="AC72" s="11">
        <f>IF(Vypocty!$S$4&gt;0, Vypocty!M72*Vypocty!$S$5, 0)</f>
        <v>0</v>
      </c>
      <c r="AD72" s="219">
        <f>IF(Vypocty!$S$4&gt;0, Vypocty!N72*Vypocty!$S$5, 0)</f>
        <v>0</v>
      </c>
      <c r="AE72" s="219">
        <f>IF(Vypocty!$S$4&gt;0, Vypocty!O72*Vypocty!$S$5, 0)</f>
        <v>0</v>
      </c>
      <c r="AF72" s="219">
        <f>IF(Vypocty!$S$4&gt;0, Vypocty!P72*Vypocty!$S$5, 0)</f>
        <v>0</v>
      </c>
      <c r="AG72" s="306">
        <f>IF(Vypocty!$S$4&gt;0, Vypocty!Q72*Vypocty!$S$5, 0)</f>
        <v>0</v>
      </c>
    </row>
    <row r="73" spans="1:33" x14ac:dyDescent="0.2">
      <c r="A73" s="12">
        <v>62</v>
      </c>
      <c r="B73" s="62"/>
      <c r="C73" s="63"/>
      <c r="D73" s="63"/>
      <c r="E73" s="63"/>
      <c r="F73" s="63"/>
      <c r="G73" s="63"/>
      <c r="H73" s="74"/>
      <c r="I73" s="78"/>
      <c r="J73" s="70"/>
      <c r="K73" s="70"/>
      <c r="L73" s="101"/>
      <c r="M73" s="101"/>
      <c r="N73" s="101"/>
      <c r="O73" s="101"/>
      <c r="P73" s="101"/>
      <c r="Q73" s="105"/>
      <c r="R73" s="13">
        <f>IF(Vypocty!$S$4&gt;0, Vypocty!B73*Vypocty!$S$5, 0)</f>
        <v>0</v>
      </c>
      <c r="S73" s="11">
        <f>IF(Vypocty!$S$4&gt;0, Vypocty!C73*Vypocty!$S$5, 0)</f>
        <v>0</v>
      </c>
      <c r="T73" s="11">
        <f>IF(Vypocty!$S$4&gt;0, Vypocty!D73*Vypocty!$S$5,0)</f>
        <v>0</v>
      </c>
      <c r="U73" s="11">
        <f>IF(Vypocty!$S$4&gt;0, Vypocty!E73*Vypocty!$S$5, 0)</f>
        <v>0</v>
      </c>
      <c r="V73" s="11">
        <f>IF(Vypocty!$S$4&gt;0, Vypocty!F73*Vypocty!$S$5, 0)</f>
        <v>0</v>
      </c>
      <c r="W73" s="11">
        <f>IF(Vypocty!$S$4&gt;0, Vypocty!G73*Vypocty!$S$5, 0)</f>
        <v>0</v>
      </c>
      <c r="X73" s="11">
        <f>IF(Vypocty!$S$4&gt;0, Vypocty!H73*Vypocty!$S$5, 0)</f>
        <v>0</v>
      </c>
      <c r="Y73" s="11">
        <f>IF(Vypocty!$S$4&gt;0, Vypocty!I73*Vypocty!$S$5, 0)</f>
        <v>0</v>
      </c>
      <c r="Z73" s="11">
        <f>IF(Vypocty!$S$4&gt;0, Vypocty!J73*Vypocty!$S$5, 0)</f>
        <v>0</v>
      </c>
      <c r="AA73" s="11">
        <f>IF(Vypocty!$S$4&gt;0, Vypocty!K73*Vypocty!$S$5, 0)</f>
        <v>0</v>
      </c>
      <c r="AB73" s="11">
        <f>IF(Vypocty!$S$4&gt;0, Vypocty!L73*Vypocty!$S$5, 0)</f>
        <v>0</v>
      </c>
      <c r="AC73" s="11">
        <f>IF(Vypocty!$S$4&gt;0, Vypocty!M73*Vypocty!$S$5, 0)</f>
        <v>0</v>
      </c>
      <c r="AD73" s="219">
        <f>IF(Vypocty!$S$4&gt;0, Vypocty!N73*Vypocty!$S$5, 0)</f>
        <v>0</v>
      </c>
      <c r="AE73" s="219">
        <f>IF(Vypocty!$S$4&gt;0, Vypocty!O73*Vypocty!$S$5, 0)</f>
        <v>0</v>
      </c>
      <c r="AF73" s="219">
        <f>IF(Vypocty!$S$4&gt;0, Vypocty!P73*Vypocty!$S$5, 0)</f>
        <v>0</v>
      </c>
      <c r="AG73" s="306">
        <f>IF(Vypocty!$S$4&gt;0, Vypocty!Q73*Vypocty!$S$5, 0)</f>
        <v>0</v>
      </c>
    </row>
    <row r="74" spans="1:33" x14ac:dyDescent="0.2">
      <c r="A74" s="12">
        <v>63</v>
      </c>
      <c r="B74" s="64"/>
      <c r="C74" s="65"/>
      <c r="D74" s="65"/>
      <c r="E74" s="65"/>
      <c r="F74" s="65"/>
      <c r="G74" s="65"/>
      <c r="H74" s="75"/>
      <c r="I74" s="77"/>
      <c r="J74" s="71"/>
      <c r="K74" s="71"/>
      <c r="L74" s="102"/>
      <c r="M74" s="102"/>
      <c r="N74" s="102"/>
      <c r="O74" s="102"/>
      <c r="P74" s="102"/>
      <c r="Q74" s="106"/>
      <c r="R74" s="13">
        <f>IF(Vypocty!$S$4&gt;0, Vypocty!B74*Vypocty!$S$5, 0)</f>
        <v>0</v>
      </c>
      <c r="S74" s="11">
        <f>IF(Vypocty!$S$4&gt;0, Vypocty!C74*Vypocty!$S$5, 0)</f>
        <v>0</v>
      </c>
      <c r="T74" s="11">
        <f>IF(Vypocty!$S$4&gt;0, Vypocty!D74*Vypocty!$S$5,0)</f>
        <v>0</v>
      </c>
      <c r="U74" s="11">
        <f>IF(Vypocty!$S$4&gt;0, Vypocty!E74*Vypocty!$S$5, 0)</f>
        <v>0</v>
      </c>
      <c r="V74" s="11">
        <f>IF(Vypocty!$S$4&gt;0, Vypocty!F74*Vypocty!$S$5, 0)</f>
        <v>0</v>
      </c>
      <c r="W74" s="11">
        <f>IF(Vypocty!$S$4&gt;0, Vypocty!G74*Vypocty!$S$5, 0)</f>
        <v>0</v>
      </c>
      <c r="X74" s="11">
        <f>IF(Vypocty!$S$4&gt;0, Vypocty!H74*Vypocty!$S$5, 0)</f>
        <v>0</v>
      </c>
      <c r="Y74" s="11">
        <f>IF(Vypocty!$S$4&gt;0, Vypocty!I74*Vypocty!$S$5, 0)</f>
        <v>0</v>
      </c>
      <c r="Z74" s="11">
        <f>IF(Vypocty!$S$4&gt;0, Vypocty!J74*Vypocty!$S$5, 0)</f>
        <v>0</v>
      </c>
      <c r="AA74" s="11">
        <f>IF(Vypocty!$S$4&gt;0, Vypocty!K74*Vypocty!$S$5, 0)</f>
        <v>0</v>
      </c>
      <c r="AB74" s="11">
        <f>IF(Vypocty!$S$4&gt;0, Vypocty!L74*Vypocty!$S$5, 0)</f>
        <v>0</v>
      </c>
      <c r="AC74" s="11">
        <f>IF(Vypocty!$S$4&gt;0, Vypocty!M74*Vypocty!$S$5, 0)</f>
        <v>0</v>
      </c>
      <c r="AD74" s="219">
        <f>IF(Vypocty!$S$4&gt;0, Vypocty!N74*Vypocty!$S$5, 0)</f>
        <v>0</v>
      </c>
      <c r="AE74" s="219">
        <f>IF(Vypocty!$S$4&gt;0, Vypocty!O74*Vypocty!$S$5, 0)</f>
        <v>0</v>
      </c>
      <c r="AF74" s="219">
        <f>IF(Vypocty!$S$4&gt;0, Vypocty!P74*Vypocty!$S$5, 0)</f>
        <v>0</v>
      </c>
      <c r="AG74" s="306">
        <f>IF(Vypocty!$S$4&gt;0, Vypocty!Q74*Vypocty!$S$5, 0)</f>
        <v>0</v>
      </c>
    </row>
    <row r="75" spans="1:33" ht="15.75" thickBot="1" x14ac:dyDescent="0.25">
      <c r="A75" s="14">
        <v>64</v>
      </c>
      <c r="B75" s="66"/>
      <c r="C75" s="67"/>
      <c r="D75" s="67"/>
      <c r="E75" s="67"/>
      <c r="F75" s="67"/>
      <c r="G75" s="67"/>
      <c r="H75" s="76"/>
      <c r="I75" s="80"/>
      <c r="J75" s="72"/>
      <c r="K75" s="72"/>
      <c r="L75" s="103"/>
      <c r="M75" s="103"/>
      <c r="N75" s="103"/>
      <c r="O75" s="103"/>
      <c r="P75" s="103"/>
      <c r="Q75" s="107"/>
      <c r="R75" s="15">
        <f>IF(Vypocty!$S$4&gt;0, Vypocty!B75*Vypocty!$S$5, 0)</f>
        <v>0</v>
      </c>
      <c r="S75" s="16">
        <f>IF(Vypocty!$S$4&gt;0, Vypocty!C75*Vypocty!$S$5, 0)</f>
        <v>0</v>
      </c>
      <c r="T75" s="16">
        <f>IF(Vypocty!$S$4&gt;0, Vypocty!D75*Vypocty!$S$5,0)</f>
        <v>0</v>
      </c>
      <c r="U75" s="16">
        <f>IF(Vypocty!$S$4&gt;0, Vypocty!E75*Vypocty!$S$5, 0)</f>
        <v>0</v>
      </c>
      <c r="V75" s="16">
        <f>IF(Vypocty!$S$4&gt;0, Vypocty!F75*Vypocty!$S$5, 0)</f>
        <v>0</v>
      </c>
      <c r="W75" s="16">
        <f>IF(Vypocty!$S$4&gt;0, Vypocty!G75*Vypocty!$S$5, 0)</f>
        <v>0</v>
      </c>
      <c r="X75" s="16">
        <f>IF(Vypocty!$S$4&gt;0, Vypocty!H75*Vypocty!$S$5, 0)</f>
        <v>0</v>
      </c>
      <c r="Y75" s="16">
        <f>IF(Vypocty!$S$4&gt;0, Vypocty!I75*Vypocty!$S$5, 0)</f>
        <v>0</v>
      </c>
      <c r="Z75" s="16">
        <f>IF(Vypocty!$S$4&gt;0, Vypocty!J75*Vypocty!$S$5, 0)</f>
        <v>0</v>
      </c>
      <c r="AA75" s="16">
        <f>IF(Vypocty!$S$4&gt;0, Vypocty!K75*Vypocty!$S$5, 0)</f>
        <v>0</v>
      </c>
      <c r="AB75" s="16">
        <f>IF(Vypocty!$S$4&gt;0, Vypocty!L75*Vypocty!$S$5, 0)</f>
        <v>0</v>
      </c>
      <c r="AC75" s="16">
        <f>IF(Vypocty!$S$4&gt;0, Vypocty!M75*Vypocty!$S$5, 0)</f>
        <v>0</v>
      </c>
      <c r="AD75" s="307">
        <f>IF(Vypocty!$S$4&gt;0, Vypocty!N75*Vypocty!$S$5, 0)</f>
        <v>0</v>
      </c>
      <c r="AE75" s="307">
        <f>IF(Vypocty!$S$4&gt;0, Vypocty!O75*Vypocty!$S$5, 0)</f>
        <v>0</v>
      </c>
      <c r="AF75" s="307">
        <f>IF(Vypocty!$S$4&gt;0, Vypocty!P75*Vypocty!$S$5, 0)</f>
        <v>0</v>
      </c>
      <c r="AG75" s="308">
        <f>IF(Vypocty!$S$4&gt;0, Vypocty!Q75*Vypocty!$S$5, 0)</f>
        <v>0</v>
      </c>
    </row>
    <row r="76" spans="1:33" x14ac:dyDescent="0.2">
      <c r="R76" s="17"/>
    </row>
  </sheetData>
  <sheetProtection algorithmName="SHA-512" hashValue="O+C2oMgBH6O3PTLIU7rddhIyV197AYlpa59HcfYlLJ4OgCn6FB148jdlAt47qPRX7T0s20RTTo44Ct1go6xxkQ==" saltValue="A/bnVTYQoFg8YqpK/uuwvg==" spinCount="100000" sheet="1" formatColumns="0" formatRows="0" deleteColumns="0"/>
  <mergeCells count="3">
    <mergeCell ref="B10:Q10"/>
    <mergeCell ref="R10:AG10"/>
    <mergeCell ref="G2:L2"/>
  </mergeCells>
  <conditionalFormatting sqref="R12:AG75">
    <cfRule type="cellIs" dxfId="1" priority="1" operator="notEqual">
      <formula>0</formula>
    </cfRule>
    <cfRule type="cellIs" dxfId="0" priority="2" operator="equal">
      <formula>0</formula>
    </cfRule>
  </conditionalFormatting>
  <pageMargins left="0.69107142857142856" right="0.7" top="0.83161764705882357" bottom="0.75" header="0.3" footer="0.3"/>
  <pageSetup paperSize="9" scale="28" fitToHeight="0" orientation="landscape" r:id="rId1"/>
  <headerFooter>
    <oddHeader>&amp;L&amp;G&amp;R&amp;"Arial,Obyčejné"&amp;8BioVendor – Laboratorní medicína a.s. 
Karásek 1767/1, 621 00 Brno, Česká republika
+420 549 124 185
sales@biovendor.com
www.biovendor.com</oddHeader>
    <oddFooter>&amp;LDatum vydání: &amp;D&amp;RStrana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13F2-A302-469A-B88D-E6B06CB62FDA}">
  <sheetPr codeName="Hárok3"/>
  <dimension ref="A2:T75"/>
  <sheetViews>
    <sheetView view="pageLayout" zoomScale="70" zoomScaleNormal="70" zoomScalePageLayoutView="70" workbookViewId="0">
      <selection activeCell="J17" sqref="J17"/>
    </sheetView>
  </sheetViews>
  <sheetFormatPr defaultColWidth="12.42578125" defaultRowHeight="15.75" x14ac:dyDescent="0.25"/>
  <cols>
    <col min="1" max="1" width="18.85546875" style="19" customWidth="1"/>
    <col min="2" max="5" width="12.42578125" style="19"/>
    <col min="6" max="6" width="13.7109375" style="19" customWidth="1"/>
    <col min="7" max="7" width="14.5703125" style="19" bestFit="1" customWidth="1"/>
    <col min="8" max="9" width="12.42578125" style="19"/>
    <col min="10" max="10" width="12.42578125" style="19" customWidth="1"/>
    <col min="11" max="16384" width="12.42578125" style="19"/>
  </cols>
  <sheetData>
    <row r="2" spans="1:20" x14ac:dyDescent="0.25">
      <c r="A2" s="250"/>
      <c r="B2" s="250"/>
      <c r="C2" s="250"/>
      <c r="D2" s="250"/>
      <c r="E2" s="250"/>
      <c r="F2" s="250"/>
    </row>
    <row r="3" spans="1:20" x14ac:dyDescent="0.25">
      <c r="R3" s="20" t="s">
        <v>182</v>
      </c>
    </row>
    <row r="4" spans="1:20" x14ac:dyDescent="0.25">
      <c r="A4" s="21" t="s">
        <v>183</v>
      </c>
      <c r="C4" s="19">
        <f>'Míchání kitů'!C4</f>
        <v>100</v>
      </c>
      <c r="E4" s="108" t="s">
        <v>184</v>
      </c>
      <c r="F4" s="108"/>
      <c r="G4" s="108"/>
      <c r="H4" s="108"/>
      <c r="I4" s="108"/>
      <c r="J4" s="108"/>
      <c r="R4" s="21" t="s">
        <v>44</v>
      </c>
      <c r="S4" s="19">
        <f>SUM(B12:Q75)</f>
        <v>0</v>
      </c>
    </row>
    <row r="5" spans="1:20" x14ac:dyDescent="0.25">
      <c r="A5" s="21" t="s">
        <v>185</v>
      </c>
      <c r="C5" s="19">
        <v>20</v>
      </c>
      <c r="E5" s="18" t="s">
        <v>3</v>
      </c>
      <c r="F5" s="18">
        <v>4</v>
      </c>
      <c r="G5" s="22" t="s">
        <v>4</v>
      </c>
      <c r="H5" s="22">
        <v>3</v>
      </c>
      <c r="I5" s="18" t="s">
        <v>257</v>
      </c>
      <c r="J5" s="18">
        <v>4</v>
      </c>
      <c r="R5" s="21" t="s">
        <v>186</v>
      </c>
      <c r="S5" s="23">
        <f>IF(S4&gt;0, C4/S4, 0)</f>
        <v>0</v>
      </c>
    </row>
    <row r="6" spans="1:20" x14ac:dyDescent="0.25">
      <c r="A6" s="21" t="s">
        <v>187</v>
      </c>
      <c r="C6" s="19">
        <v>0.5</v>
      </c>
      <c r="E6" s="18" t="s">
        <v>7</v>
      </c>
      <c r="F6" s="18">
        <v>2</v>
      </c>
      <c r="G6" s="22" t="s">
        <v>8</v>
      </c>
      <c r="H6" s="22">
        <v>4</v>
      </c>
      <c r="I6" s="19" t="s">
        <v>285</v>
      </c>
      <c r="J6" s="226">
        <v>4</v>
      </c>
    </row>
    <row r="7" spans="1:20" x14ac:dyDescent="0.25">
      <c r="C7" s="24"/>
      <c r="E7" s="18" t="s">
        <v>9</v>
      </c>
      <c r="F7" s="18">
        <v>1</v>
      </c>
      <c r="G7" s="22" t="s">
        <v>10</v>
      </c>
      <c r="H7" s="22">
        <v>3</v>
      </c>
    </row>
    <row r="8" spans="1:20" x14ac:dyDescent="0.25">
      <c r="E8" s="18" t="s">
        <v>248</v>
      </c>
      <c r="F8" s="18">
        <v>2</v>
      </c>
      <c r="G8" s="22" t="s">
        <v>200</v>
      </c>
      <c r="H8" s="22">
        <v>1</v>
      </c>
      <c r="R8" s="25" t="s">
        <v>188</v>
      </c>
      <c r="S8" s="26" t="s">
        <v>189</v>
      </c>
    </row>
    <row r="9" spans="1:20" x14ac:dyDescent="0.25">
      <c r="D9" s="27"/>
      <c r="E9" s="22" t="s">
        <v>223</v>
      </c>
      <c r="F9" s="18">
        <v>2</v>
      </c>
      <c r="G9" s="19" t="s">
        <v>224</v>
      </c>
      <c r="H9" s="18">
        <v>2</v>
      </c>
      <c r="R9" s="18">
        <v>31</v>
      </c>
      <c r="S9" s="18">
        <v>2</v>
      </c>
    </row>
    <row r="10" spans="1:20" x14ac:dyDescent="0.25">
      <c r="D10" s="18"/>
      <c r="R10" s="18">
        <v>34</v>
      </c>
      <c r="S10" s="18">
        <v>3</v>
      </c>
    </row>
    <row r="11" spans="1:20" ht="45" x14ac:dyDescent="0.25">
      <c r="A11" s="28" t="s">
        <v>190</v>
      </c>
      <c r="B11" s="28" t="s">
        <v>3</v>
      </c>
      <c r="C11" s="28" t="s">
        <v>7</v>
      </c>
      <c r="D11" s="28" t="s">
        <v>9</v>
      </c>
      <c r="E11" s="29" t="s">
        <v>13</v>
      </c>
      <c r="F11" s="29" t="s">
        <v>14</v>
      </c>
      <c r="G11" s="29" t="s">
        <v>15</v>
      </c>
      <c r="H11" s="29" t="s">
        <v>16</v>
      </c>
      <c r="I11" s="29" t="s">
        <v>17</v>
      </c>
      <c r="J11" s="29" t="s">
        <v>240</v>
      </c>
      <c r="K11" s="29" t="s">
        <v>241</v>
      </c>
      <c r="L11" s="29" t="s">
        <v>225</v>
      </c>
      <c r="M11" s="29" t="s">
        <v>248</v>
      </c>
      <c r="N11" s="29" t="s">
        <v>266</v>
      </c>
      <c r="O11" s="29" t="s">
        <v>267</v>
      </c>
      <c r="P11" s="29" t="s">
        <v>285</v>
      </c>
      <c r="Q11" s="28" t="s">
        <v>200</v>
      </c>
      <c r="R11" s="18">
        <v>10</v>
      </c>
      <c r="S11" s="18">
        <v>2</v>
      </c>
      <c r="T11" s="19" t="s">
        <v>223</v>
      </c>
    </row>
    <row r="12" spans="1:20" x14ac:dyDescent="0.25">
      <c r="A12" s="30">
        <v>1</v>
      </c>
      <c r="B12" s="30">
        <f>IF('Míchání kitů'!B12&gt;Vypocty!$R$10, Vypocty!$S$10*Vypocty!$F$5, IF('Míchání kitů'!B12&gt;Vypocty!$R$9, Vypocty!$S$9*Vypocty!$F$5, IF('Míchání kitů'!B12&gt;0, Vypocty!$F$5, 0)))</f>
        <v>0</v>
      </c>
      <c r="C12" s="30">
        <f>IF('Míchání kitů'!C12&gt;Vypocty!$R$10, Vypocty!$S$10*Vypocty!$F$6, IF('Míchání kitů'!C12&gt;Vypocty!$R$9, Vypocty!$S$9*Vypocty!$F$6, IF('Míchání kitů'!C12&gt;0, Vypocty!$F$6, 0)))</f>
        <v>0</v>
      </c>
      <c r="D12" s="30">
        <f>IF('Míchání kitů'!D12&gt;Vypocty!$R$10, Vypocty!$S$10*Vypocty!$F$7, IF('Míchání kitů'!D12&gt;Vypocty!$R$9, Vypocty!$S$9*Vypocty!$F$7, IF('Míchání kitů'!D12&gt;0, Vypocty!$F$7, 0)))</f>
        <v>0</v>
      </c>
      <c r="E12" s="31">
        <f>IF('Míchání kitů'!E12&gt;Vypocty!$R$10, Vypocty!$S$10*Vypocty!$H$5, IF('Míchání kitů'!E12&gt;Vypocty!$R$9, Vypocty!$S$9*Vypocty!$H$5, IF('Míchání kitů'!E12&gt;0, Vypocty!$H$5, 0)))</f>
        <v>0</v>
      </c>
      <c r="F12" s="31">
        <f>IF('Míchání kitů'!F12&gt;Vypocty!$R$10, Vypocty!$S$10*Vypocty!$H$5, IF('Míchání kitů'!F12&gt;Vypocty!$R$9, Vypocty!$S$9*Vypocty!$H$5, IF('Míchání kitů'!F12&gt;0, Vypocty!$H$5, 0)))</f>
        <v>0</v>
      </c>
      <c r="G12" s="31">
        <f>IF('Míchání kitů'!G12&gt;Vypocty!$R$10, Vypocty!$S$10*Vypocty!$H$7, IF('Míchání kitů'!G12&gt;Vypocty!$R$9, Vypocty!$S$9*Vypocty!$H$7, IF('Míchání kitů'!G12&gt;0, Vypocty!$H$7, 0)))</f>
        <v>0</v>
      </c>
      <c r="H12" s="31">
        <f>IF('Míchání kitů'!H12&gt;Vypocty!$R$10, Vypocty!$S$10*Vypocty!$H$6, IF('Míchání kitů'!H12&gt;Vypocty!$R$9, Vypocty!$S$9*Vypocty!$H$6, IF('Míchání kitů'!H12&gt;0, Vypocty!$H$6, 0)))</f>
        <v>0</v>
      </c>
      <c r="I12" s="31">
        <f>IF('Míchání kitů'!I12&gt;Vypocty!$R$10, Vypocty!$S$10*Vypocty!$H$6, IF('Míchání kitů'!I12&gt;Vypocty!$R$9, Vypocty!$S$9*Vypocty!$H$6, IF('Míchání kitů'!I12&gt;0, Vypocty!$H$6, 0)))</f>
        <v>0</v>
      </c>
      <c r="J12" s="31">
        <f>IF('Míchání kitů'!J12&gt;Vypocty!$R$11, Vypocty!$S$11*Vypocty!$F$9, IF('Míchání kitů'!J12&gt;0, Vypocty!$F$9, 0))</f>
        <v>0</v>
      </c>
      <c r="K12" s="31">
        <f>IF('Míchání kitů'!K12&gt;Vypocty!$R$11, Vypocty!$S$11*Vypocty!$F$9, IF('Míchání kitů'!K12&gt;0, Vypocty!$F$9, 0))</f>
        <v>0</v>
      </c>
      <c r="L12" s="31">
        <f>IF('Míchání kitů'!L12&gt;Vypocty!$R$10, Vypocty!$S$10*Vypocty!$H$9, IF('Míchání kitů'!L12&gt;Vypocty!$R$9, Vypocty!$S$9*Vypocty!$H$9, IF('Míchání kitů'!L12&gt;0, Vypocty!$H$9, 0)))</f>
        <v>0</v>
      </c>
      <c r="M12" s="31">
        <f>IF('Míchání kitů'!M12&gt;0, Vypocty!$F$8, 0)</f>
        <v>0</v>
      </c>
      <c r="N12" s="31">
        <f>IF('Míchání kitů'!N12&gt;Vypocty!$R$10, Vypocty!$S$10*Vypocty!$J$5, IF('Míchání kitů'!N12&gt;Vypocty!$R$9, Vypocty!$S$9*Vypocty!$J$5, IF('Míchání kitů'!N12&gt;0, Vypocty!$J$5, 0)))</f>
        <v>0</v>
      </c>
      <c r="O12" s="31">
        <f>IF('Míchání kitů'!O12&gt;Vypocty!$R$10, Vypocty!$S$10*Vypocty!$J$5, IF('Míchání kitů'!O12&gt;Vypocty!$R$9, Vypocty!$S$9*Vypocty!$J$5, IF('Míchání kitů'!O12&gt;0, Vypocty!$J$5, 0)))</f>
        <v>0</v>
      </c>
      <c r="P12" s="31">
        <f>IF('Míchání kitů'!P12&gt;Vypocty!$R$10, Vypocty!$S$10*Vypocty!$J$6, IF('Míchání kitů'!P12&gt;Vypocty!$R$9, Vypocty!$S$9*Vypocty!$J$6, IF('Míchání kitů'!P12&gt;0, Vypocty!$J$6, 0)))</f>
        <v>0</v>
      </c>
      <c r="Q12" s="31">
        <f>IF('Míchání kitů'!Q12&gt;Vypocty!$R$10, Vypocty!$S$10*Vypocty!$H$8, IF('Míchání kitů'!Q12&gt;Vypocty!$R$9, Vypocty!$S$9*Vypocty!$H$8, IF('Míchání kitů'!Q12&gt;0, Vypocty!$H$8, 0)))</f>
        <v>0</v>
      </c>
    </row>
    <row r="13" spans="1:20" x14ac:dyDescent="0.25">
      <c r="A13" s="30">
        <v>2</v>
      </c>
      <c r="B13" s="30">
        <f>IF('Míchání kitů'!B13&gt;Vypocty!$R$10, Vypocty!$S$10*Vypocty!$F$5, IF('Míchání kitů'!B13&gt;Vypocty!$R$9, Vypocty!$S$9*Vypocty!$F$5, IF('Míchání kitů'!B13&gt;0, Vypocty!$F$5, 0)))</f>
        <v>0</v>
      </c>
      <c r="C13" s="30">
        <f>IF('Míchání kitů'!C13&gt;Vypocty!$R$10, Vypocty!$S$10*Vypocty!$F$6, IF('Míchání kitů'!C13&gt;Vypocty!$R$9, Vypocty!$S$9*Vypocty!$F$6, IF('Míchání kitů'!C13&gt;0, Vypocty!$F$6, 0)))</f>
        <v>0</v>
      </c>
      <c r="D13" s="30">
        <f>IF('Míchání kitů'!D13&gt;Vypocty!$R$10, Vypocty!$S$10*Vypocty!$F$7, IF('Míchání kitů'!D13&gt;Vypocty!$R$9, Vypocty!$S$9*Vypocty!$F$7, IF('Míchání kitů'!D13&gt;0, Vypocty!$F$7, 0)))</f>
        <v>0</v>
      </c>
      <c r="E13" s="31">
        <f>IF('Míchání kitů'!E13&gt;Vypocty!$R$10, Vypocty!$S$10*Vypocty!$H$5, IF('Míchání kitů'!E13&gt;Vypocty!$R$9, Vypocty!$S$9*Vypocty!$H$5, IF('Míchání kitů'!E13&gt;0, Vypocty!$H$5, 0)))</f>
        <v>0</v>
      </c>
      <c r="F13" s="31">
        <f>IF('Míchání kitů'!F13&gt;Vypocty!$R$10, Vypocty!$S$10*Vypocty!$H$5, IF('Míchání kitů'!F13&gt;Vypocty!$R$9, Vypocty!$S$9*Vypocty!$H$5, IF('Míchání kitů'!F13&gt;0, Vypocty!$H$5, 0)))</f>
        <v>0</v>
      </c>
      <c r="G13" s="31">
        <f>IF('Míchání kitů'!G13&gt;Vypocty!$R$10, Vypocty!$S$10*Vypocty!$H$7, IF('Míchání kitů'!G13&gt;Vypocty!$R$9, Vypocty!$S$9*Vypocty!$H$7, IF('Míchání kitů'!G13&gt;0, Vypocty!$H$7, 0)))</f>
        <v>0</v>
      </c>
      <c r="H13" s="31">
        <f>IF('Míchání kitů'!H13&gt;Vypocty!$R$10, Vypocty!$S$10*Vypocty!$H$6, IF('Míchání kitů'!H13&gt;Vypocty!$R$9, Vypocty!$S$9*Vypocty!$H$6, IF('Míchání kitů'!H13&gt;0, Vypocty!$H$6, 0)))</f>
        <v>0</v>
      </c>
      <c r="I13" s="31">
        <f>IF('Míchání kitů'!I13&gt;Vypocty!$R$10, Vypocty!$S$10*Vypocty!$H$6, IF('Míchání kitů'!I13&gt;Vypocty!$R$9, Vypocty!$S$9*Vypocty!$H$6, IF('Míchání kitů'!I13&gt;0, Vypocty!$H$6, 0)))</f>
        <v>0</v>
      </c>
      <c r="J13" s="31">
        <f>IF('Míchání kitů'!J13&gt;Vypocty!$R$11, Vypocty!$S$11*Vypocty!$F$9, IF('Míchání kitů'!J13&gt;0, Vypocty!$F$9, 0))</f>
        <v>0</v>
      </c>
      <c r="K13" s="31">
        <f>IF('Míchání kitů'!K13&gt;Vypocty!$R$11, Vypocty!$S$11*Vypocty!$F$9, IF('Míchání kitů'!K13&gt;0, Vypocty!$F$9, 0))</f>
        <v>0</v>
      </c>
      <c r="L13" s="31">
        <f>IF('Míchání kitů'!L13&gt;Vypocty!$R$10, Vypocty!$S$10*Vypocty!$H$9, IF('Míchání kitů'!L13&gt;Vypocty!$R$9, Vypocty!$S$9*Vypocty!$H$9, IF('Míchání kitů'!L13&gt;0, Vypocty!$H$9, 0)))</f>
        <v>0</v>
      </c>
      <c r="M13" s="31">
        <f>IF('Míchání kitů'!M13&gt;0, Vypocty!$F$8, 0)</f>
        <v>0</v>
      </c>
      <c r="N13" s="31">
        <f>IF('Míchání kitů'!N13&gt;Vypocty!$R$10, Vypocty!$S$10*Vypocty!$J$5, IF('Míchání kitů'!N13&gt;Vypocty!$R$9, Vypocty!$S$9*Vypocty!$J$5, IF('Míchání kitů'!N13&gt;0, Vypocty!$J$5, 0)))</f>
        <v>0</v>
      </c>
      <c r="O13" s="31">
        <f>IF('Míchání kitů'!O13&gt;Vypocty!$R$10, Vypocty!$S$10*Vypocty!$J$5, IF('Míchání kitů'!O13&gt;Vypocty!$R$9, Vypocty!$S$9*Vypocty!$J$5, IF('Míchání kitů'!O13&gt;0, Vypocty!$J$5, 0)))</f>
        <v>0</v>
      </c>
      <c r="P13" s="31">
        <f>IF('Míchání kitů'!P13&gt;Vypocty!$R$10, Vypocty!$S$10*Vypocty!$J$6, IF('Míchání kitů'!P13&gt;Vypocty!$R$9, Vypocty!$S$9*Vypocty!$J$6, IF('Míchání kitů'!P13&gt;0, Vypocty!$J$6, 0)))</f>
        <v>0</v>
      </c>
      <c r="Q13" s="31">
        <f>IF('Míchání kitů'!Q13&gt;Vypocty!$R$10, Vypocty!$S$10*Vypocty!$H$8, IF('Míchání kitů'!Q13&gt;Vypocty!$R$9, Vypocty!$S$9*Vypocty!$H$8, IF('Míchání kitů'!Q13&gt;0, Vypocty!$H$8, 0)))</f>
        <v>0</v>
      </c>
    </row>
    <row r="14" spans="1:20" x14ac:dyDescent="0.25">
      <c r="A14" s="30">
        <v>3</v>
      </c>
      <c r="B14" s="30">
        <f>IF('Míchání kitů'!B14&gt;Vypocty!$R$10, Vypocty!$S$10*Vypocty!$F$5, IF('Míchání kitů'!B14&gt;Vypocty!$R$9, Vypocty!$S$9*Vypocty!$F$5, IF('Míchání kitů'!B14&gt;0, Vypocty!$F$5, 0)))</f>
        <v>0</v>
      </c>
      <c r="C14" s="30">
        <f>IF('Míchání kitů'!C14&gt;Vypocty!$R$10, Vypocty!$S$10*Vypocty!$F$6, IF('Míchání kitů'!C14&gt;Vypocty!$R$9, Vypocty!$S$9*Vypocty!$F$6, IF('Míchání kitů'!C14&gt;0, Vypocty!$F$6, 0)))</f>
        <v>0</v>
      </c>
      <c r="D14" s="30">
        <f>IF('Míchání kitů'!D14&gt;Vypocty!$R$10, Vypocty!$S$10*Vypocty!$F$7, IF('Míchání kitů'!D14&gt;Vypocty!$R$9, Vypocty!$S$9*Vypocty!$F$7, IF('Míchání kitů'!D14&gt;0, Vypocty!$F$7, 0)))</f>
        <v>0</v>
      </c>
      <c r="E14" s="31">
        <f>IF('Míchání kitů'!E14&gt;Vypocty!$R$10, Vypocty!$S$10*Vypocty!$H$5, IF('Míchání kitů'!E14&gt;Vypocty!$R$9, Vypocty!$S$9*Vypocty!$H$5, IF('Míchání kitů'!E14&gt;0, Vypocty!$H$5, 0)))</f>
        <v>0</v>
      </c>
      <c r="F14" s="31">
        <f>IF('Míchání kitů'!F14&gt;Vypocty!$R$10, Vypocty!$S$10*Vypocty!$H$5, IF('Míchání kitů'!F14&gt;Vypocty!$R$9, Vypocty!$S$9*Vypocty!$H$5, IF('Míchání kitů'!F14&gt;0, Vypocty!$H$5, 0)))</f>
        <v>0</v>
      </c>
      <c r="G14" s="31">
        <f>IF('Míchání kitů'!G14&gt;Vypocty!$R$10, Vypocty!$S$10*Vypocty!$H$7, IF('Míchání kitů'!G14&gt;Vypocty!$R$9, Vypocty!$S$9*Vypocty!$H$7, IF('Míchání kitů'!G14&gt;0, Vypocty!$H$7, 0)))</f>
        <v>0</v>
      </c>
      <c r="H14" s="31">
        <f>IF('Míchání kitů'!H14&gt;Vypocty!$R$10, Vypocty!$S$10*Vypocty!$H$6, IF('Míchání kitů'!H14&gt;Vypocty!$R$9, Vypocty!$S$9*Vypocty!$H$6, IF('Míchání kitů'!H14&gt;0, Vypocty!$H$6, 0)))</f>
        <v>0</v>
      </c>
      <c r="I14" s="31">
        <f>IF('Míchání kitů'!I14&gt;Vypocty!$R$10, Vypocty!$S$10*Vypocty!$H$6, IF('Míchání kitů'!I14&gt;Vypocty!$R$9, Vypocty!$S$9*Vypocty!$H$6, IF('Míchání kitů'!I14&gt;0, Vypocty!$H$6, 0)))</f>
        <v>0</v>
      </c>
      <c r="J14" s="31">
        <f>IF('Míchání kitů'!J14&gt;Vypocty!$R$11, Vypocty!$S$11*Vypocty!$F$9, IF('Míchání kitů'!J14&gt;0, Vypocty!$F$9, 0))</f>
        <v>0</v>
      </c>
      <c r="K14" s="31">
        <f>IF('Míchání kitů'!K14&gt;Vypocty!$R$11, Vypocty!$S$11*Vypocty!$F$9, IF('Míchání kitů'!K14&gt;0, Vypocty!$F$9, 0))</f>
        <v>0</v>
      </c>
      <c r="L14" s="31">
        <f>IF('Míchání kitů'!L14&gt;Vypocty!$R$10, Vypocty!$S$10*Vypocty!$H$9, IF('Míchání kitů'!L14&gt;Vypocty!$R$9, Vypocty!$S$9*Vypocty!$H$9, IF('Míchání kitů'!L14&gt;0, Vypocty!$H$9, 0)))</f>
        <v>0</v>
      </c>
      <c r="M14" s="31">
        <f>IF('Míchání kitů'!M14&gt;0, Vypocty!$F$8, 0)</f>
        <v>0</v>
      </c>
      <c r="N14" s="31">
        <f>IF('Míchání kitů'!N14&gt;Vypocty!$R$10, Vypocty!$S$10*Vypocty!$J$5, IF('Míchání kitů'!N14&gt;Vypocty!$R$9, Vypocty!$S$9*Vypocty!$J$5, IF('Míchání kitů'!N14&gt;0, Vypocty!$J$5, 0)))</f>
        <v>0</v>
      </c>
      <c r="O14" s="31">
        <f>IF('Míchání kitů'!O14&gt;Vypocty!$R$10, Vypocty!$S$10*Vypocty!$J$5, IF('Míchání kitů'!O14&gt;Vypocty!$R$9, Vypocty!$S$9*Vypocty!$J$5, IF('Míchání kitů'!O14&gt;0, Vypocty!$J$5, 0)))</f>
        <v>0</v>
      </c>
      <c r="P14" s="31">
        <f>IF('Míchání kitů'!P14&gt;Vypocty!$R$10, Vypocty!$S$10*Vypocty!$J$6, IF('Míchání kitů'!P14&gt;Vypocty!$R$9, Vypocty!$S$9*Vypocty!$J$6, IF('Míchání kitů'!P14&gt;0, Vypocty!$J$6, 0)))</f>
        <v>0</v>
      </c>
      <c r="Q14" s="31">
        <f>IF('Míchání kitů'!Q14&gt;Vypocty!$R$10, Vypocty!$S$10*Vypocty!$H$8, IF('Míchání kitů'!Q14&gt;Vypocty!$R$9, Vypocty!$S$9*Vypocty!$H$8, IF('Míchání kitů'!Q14&gt;0, Vypocty!$H$8, 0)))</f>
        <v>0</v>
      </c>
    </row>
    <row r="15" spans="1:20" x14ac:dyDescent="0.25">
      <c r="A15" s="30">
        <v>4</v>
      </c>
      <c r="B15" s="30">
        <f>IF('Míchání kitů'!B15&gt;Vypocty!$R$10, Vypocty!$S$10*Vypocty!$F$5, IF('Míchání kitů'!B15&gt;Vypocty!$R$9, Vypocty!$S$9*Vypocty!$F$5, IF('Míchání kitů'!B15&gt;0, Vypocty!$F$5, 0)))</f>
        <v>0</v>
      </c>
      <c r="C15" s="30">
        <f>IF('Míchání kitů'!C15&gt;Vypocty!$R$10, Vypocty!$S$10*Vypocty!$F$6, IF('Míchání kitů'!C15&gt;Vypocty!$R$9, Vypocty!$S$9*Vypocty!$F$6, IF('Míchání kitů'!C15&gt;0, Vypocty!$F$6, 0)))</f>
        <v>0</v>
      </c>
      <c r="D15" s="30">
        <f>IF('Míchání kitů'!D15&gt;Vypocty!$R$10, Vypocty!$S$10*Vypocty!$F$7, IF('Míchání kitů'!D15&gt;Vypocty!$R$9, Vypocty!$S$9*Vypocty!$F$7, IF('Míchání kitů'!D15&gt;0, Vypocty!$F$7, 0)))</f>
        <v>0</v>
      </c>
      <c r="E15" s="31">
        <f>IF('Míchání kitů'!E15&gt;Vypocty!$R$10, Vypocty!$S$10*Vypocty!$H$5, IF('Míchání kitů'!E15&gt;Vypocty!$R$9, Vypocty!$S$9*Vypocty!$H$5, IF('Míchání kitů'!E15&gt;0, Vypocty!$H$5, 0)))</f>
        <v>0</v>
      </c>
      <c r="F15" s="31">
        <f>IF('Míchání kitů'!F15&gt;Vypocty!$R$10, Vypocty!$S$10*Vypocty!$H$5, IF('Míchání kitů'!F15&gt;Vypocty!$R$9, Vypocty!$S$9*Vypocty!$H$5, IF('Míchání kitů'!F15&gt;0, Vypocty!$H$5, 0)))</f>
        <v>0</v>
      </c>
      <c r="G15" s="31">
        <f>IF('Míchání kitů'!G15&gt;Vypocty!$R$10, Vypocty!$S$10*Vypocty!$H$7, IF('Míchání kitů'!G15&gt;Vypocty!$R$9, Vypocty!$S$9*Vypocty!$H$7, IF('Míchání kitů'!G15&gt;0, Vypocty!$H$7, 0)))</f>
        <v>0</v>
      </c>
      <c r="H15" s="31">
        <f>IF('Míchání kitů'!H15&gt;Vypocty!$R$10, Vypocty!$S$10*Vypocty!$H$6, IF('Míchání kitů'!H15&gt;Vypocty!$R$9, Vypocty!$S$9*Vypocty!$H$6, IF('Míchání kitů'!H15&gt;0, Vypocty!$H$6, 0)))</f>
        <v>0</v>
      </c>
      <c r="I15" s="31">
        <f>IF('Míchání kitů'!I15&gt;Vypocty!$R$10, Vypocty!$S$10*Vypocty!$H$6, IF('Míchání kitů'!I15&gt;Vypocty!$R$9, Vypocty!$S$9*Vypocty!$H$6, IF('Míchání kitů'!I15&gt;0, Vypocty!$H$6, 0)))</f>
        <v>0</v>
      </c>
      <c r="J15" s="31">
        <f>IF('Míchání kitů'!J15&gt;Vypocty!$R$11, Vypocty!$S$11*Vypocty!$F$9, IF('Míchání kitů'!J15&gt;0, Vypocty!$F$9, 0))</f>
        <v>0</v>
      </c>
      <c r="K15" s="31">
        <f>IF('Míchání kitů'!K15&gt;Vypocty!$R$11, Vypocty!$S$11*Vypocty!$F$9, IF('Míchání kitů'!K15&gt;0, Vypocty!$F$9, 0))</f>
        <v>0</v>
      </c>
      <c r="L15" s="31">
        <f>IF('Míchání kitů'!L15&gt;Vypocty!$R$10, Vypocty!$S$10*Vypocty!$H$9, IF('Míchání kitů'!L15&gt;Vypocty!$R$9, Vypocty!$S$9*Vypocty!$H$9, IF('Míchání kitů'!L15&gt;0, Vypocty!$H$9, 0)))</f>
        <v>0</v>
      </c>
      <c r="M15" s="31">
        <f>IF('Míchání kitů'!M15&gt;0, Vypocty!$F$8, 0)</f>
        <v>0</v>
      </c>
      <c r="N15" s="31">
        <f>IF('Míchání kitů'!N15&gt;Vypocty!$R$10, Vypocty!$S$10*Vypocty!$J$5, IF('Míchání kitů'!N15&gt;Vypocty!$R$9, Vypocty!$S$9*Vypocty!$J$5, IF('Míchání kitů'!N15&gt;0, Vypocty!$J$5, 0)))</f>
        <v>0</v>
      </c>
      <c r="O15" s="31">
        <f>IF('Míchání kitů'!O15&gt;Vypocty!$R$10, Vypocty!$S$10*Vypocty!$J$5, IF('Míchání kitů'!O15&gt;Vypocty!$R$9, Vypocty!$S$9*Vypocty!$J$5, IF('Míchání kitů'!O15&gt;0, Vypocty!$J$5, 0)))</f>
        <v>0</v>
      </c>
      <c r="P15" s="31">
        <f>IF('Míchání kitů'!P15&gt;Vypocty!$R$10, Vypocty!$S$10*Vypocty!$J$6, IF('Míchání kitů'!P15&gt;Vypocty!$R$9, Vypocty!$S$9*Vypocty!$J$6, IF('Míchání kitů'!P15&gt;0, Vypocty!$J$6, 0)))</f>
        <v>0</v>
      </c>
      <c r="Q15" s="31">
        <f>IF('Míchání kitů'!Q15&gt;Vypocty!$R$10, Vypocty!$S$10*Vypocty!$H$8, IF('Míchání kitů'!Q15&gt;Vypocty!$R$9, Vypocty!$S$9*Vypocty!$H$8, IF('Míchání kitů'!Q15&gt;0, Vypocty!$H$8, 0)))</f>
        <v>0</v>
      </c>
    </row>
    <row r="16" spans="1:20" x14ac:dyDescent="0.25">
      <c r="A16" s="30">
        <v>5</v>
      </c>
      <c r="B16" s="30">
        <f>IF('Míchání kitů'!B16&gt;Vypocty!$R$10, Vypocty!$S$10*Vypocty!$F$5, IF('Míchání kitů'!B16&gt;Vypocty!$R$9, Vypocty!$S$9*Vypocty!$F$5, IF('Míchání kitů'!B16&gt;0, Vypocty!$F$5, 0)))</f>
        <v>0</v>
      </c>
      <c r="C16" s="30">
        <f>IF('Míchání kitů'!C16&gt;Vypocty!$R$10, Vypocty!$S$10*Vypocty!$F$6, IF('Míchání kitů'!C16&gt;Vypocty!$R$9, Vypocty!$S$9*Vypocty!$F$6, IF('Míchání kitů'!C16&gt;0, Vypocty!$F$6, 0)))</f>
        <v>0</v>
      </c>
      <c r="D16" s="30">
        <f>IF('Míchání kitů'!D16&gt;Vypocty!$R$10, Vypocty!$S$10*Vypocty!$F$7, IF('Míchání kitů'!D16&gt;Vypocty!$R$9, Vypocty!$S$9*Vypocty!$F$7, IF('Míchání kitů'!D16&gt;0, Vypocty!$F$7, 0)))</f>
        <v>0</v>
      </c>
      <c r="E16" s="31">
        <f>IF('Míchání kitů'!E16&gt;Vypocty!$R$10, Vypocty!$S$10*Vypocty!$H$5, IF('Míchání kitů'!E16&gt;Vypocty!$R$9, Vypocty!$S$9*Vypocty!$H$5, IF('Míchání kitů'!E16&gt;0, Vypocty!$H$5, 0)))</f>
        <v>0</v>
      </c>
      <c r="F16" s="31">
        <f>IF('Míchání kitů'!F16&gt;Vypocty!$R$10, Vypocty!$S$10*Vypocty!$H$5, IF('Míchání kitů'!F16&gt;Vypocty!$R$9, Vypocty!$S$9*Vypocty!$H$5, IF('Míchání kitů'!F16&gt;0, Vypocty!$H$5, 0)))</f>
        <v>0</v>
      </c>
      <c r="G16" s="31">
        <f>IF('Míchání kitů'!G16&gt;Vypocty!$R$10, Vypocty!$S$10*Vypocty!$H$7, IF('Míchání kitů'!G16&gt;Vypocty!$R$9, Vypocty!$S$9*Vypocty!$H$7, IF('Míchání kitů'!G16&gt;0, Vypocty!$H$7, 0)))</f>
        <v>0</v>
      </c>
      <c r="H16" s="31">
        <f>IF('Míchání kitů'!H16&gt;Vypocty!$R$10, Vypocty!$S$10*Vypocty!$H$6, IF('Míchání kitů'!H16&gt;Vypocty!$R$9, Vypocty!$S$9*Vypocty!$H$6, IF('Míchání kitů'!H16&gt;0, Vypocty!$H$6, 0)))</f>
        <v>0</v>
      </c>
      <c r="I16" s="31">
        <f>IF('Míchání kitů'!I16&gt;Vypocty!$R$10, Vypocty!$S$10*Vypocty!$H$6, IF('Míchání kitů'!I16&gt;Vypocty!$R$9, Vypocty!$S$9*Vypocty!$H$6, IF('Míchání kitů'!I16&gt;0, Vypocty!$H$6, 0)))</f>
        <v>0</v>
      </c>
      <c r="J16" s="31">
        <f>IF('Míchání kitů'!J16&gt;Vypocty!$R$11, Vypocty!$S$11*Vypocty!$F$9, IF('Míchání kitů'!J16&gt;0, Vypocty!$F$9, 0))</f>
        <v>0</v>
      </c>
      <c r="K16" s="31">
        <f>IF('Míchání kitů'!K16&gt;Vypocty!$R$11, Vypocty!$S$11*Vypocty!$F$9, IF('Míchání kitů'!K16&gt;0, Vypocty!$F$9, 0))</f>
        <v>0</v>
      </c>
      <c r="L16" s="31">
        <f>IF('Míchání kitů'!L16&gt;Vypocty!$R$10, Vypocty!$S$10*Vypocty!$H$9, IF('Míchání kitů'!L16&gt;Vypocty!$R$9, Vypocty!$S$9*Vypocty!$H$9, IF('Míchání kitů'!L16&gt;0, Vypocty!$H$9, 0)))</f>
        <v>0</v>
      </c>
      <c r="M16" s="31">
        <f>IF('Míchání kitů'!M16&gt;0, Vypocty!$F$8, 0)</f>
        <v>0</v>
      </c>
      <c r="N16" s="31">
        <f>IF('Míchání kitů'!N16&gt;Vypocty!$R$10, Vypocty!$S$10*Vypocty!$J$5, IF('Míchání kitů'!N16&gt;Vypocty!$R$9, Vypocty!$S$9*Vypocty!$J$5, IF('Míchání kitů'!N16&gt;0, Vypocty!$J$5, 0)))</f>
        <v>0</v>
      </c>
      <c r="O16" s="31">
        <f>IF('Míchání kitů'!O16&gt;Vypocty!$R$10, Vypocty!$S$10*Vypocty!$J$5, IF('Míchání kitů'!O16&gt;Vypocty!$R$9, Vypocty!$S$9*Vypocty!$J$5, IF('Míchání kitů'!O16&gt;0, Vypocty!$J$5, 0)))</f>
        <v>0</v>
      </c>
      <c r="P16" s="31">
        <f>IF('Míchání kitů'!P16&gt;Vypocty!$R$10, Vypocty!$S$10*Vypocty!$J$6, IF('Míchání kitů'!P16&gt;Vypocty!$R$9, Vypocty!$S$9*Vypocty!$J$6, IF('Míchání kitů'!P16&gt;0, Vypocty!$J$6, 0)))</f>
        <v>0</v>
      </c>
      <c r="Q16" s="31">
        <f>IF('Míchání kitů'!Q16&gt;Vypocty!$R$10, Vypocty!$S$10*Vypocty!$H$8, IF('Míchání kitů'!Q16&gt;Vypocty!$R$9, Vypocty!$S$9*Vypocty!$H$8, IF('Míchání kitů'!Q16&gt;0, Vypocty!$H$8, 0)))</f>
        <v>0</v>
      </c>
    </row>
    <row r="17" spans="1:17" x14ac:dyDescent="0.25">
      <c r="A17" s="30">
        <v>6</v>
      </c>
      <c r="B17" s="30">
        <f>IF('Míchání kitů'!B17&gt;Vypocty!$R$10, Vypocty!$S$10*Vypocty!$F$5, IF('Míchání kitů'!B17&gt;Vypocty!$R$9, Vypocty!$S$9*Vypocty!$F$5, IF('Míchání kitů'!B17&gt;0, Vypocty!$F$5, 0)))</f>
        <v>0</v>
      </c>
      <c r="C17" s="30">
        <f>IF('Míchání kitů'!C17&gt;Vypocty!$R$10, Vypocty!$S$10*Vypocty!$F$6, IF('Míchání kitů'!C17&gt;Vypocty!$R$9, Vypocty!$S$9*Vypocty!$F$6, IF('Míchání kitů'!C17&gt;0, Vypocty!$F$6, 0)))</f>
        <v>0</v>
      </c>
      <c r="D17" s="30">
        <f>IF('Míchání kitů'!D17&gt;Vypocty!$R$10, Vypocty!$S$10*Vypocty!$F$7, IF('Míchání kitů'!D17&gt;Vypocty!$R$9, Vypocty!$S$9*Vypocty!$F$7, IF('Míchání kitů'!D17&gt;0, Vypocty!$F$7, 0)))</f>
        <v>0</v>
      </c>
      <c r="E17" s="31">
        <f>IF('Míchání kitů'!E17&gt;Vypocty!$R$10, Vypocty!$S$10*Vypocty!$H$5, IF('Míchání kitů'!E17&gt;Vypocty!$R$9, Vypocty!$S$9*Vypocty!$H$5, IF('Míchání kitů'!E17&gt;0, Vypocty!$H$5, 0)))</f>
        <v>0</v>
      </c>
      <c r="F17" s="31">
        <f>IF('Míchání kitů'!F17&gt;Vypocty!$R$10, Vypocty!$S$10*Vypocty!$H$5, IF('Míchání kitů'!F17&gt;Vypocty!$R$9, Vypocty!$S$9*Vypocty!$H$5, IF('Míchání kitů'!F17&gt;0, Vypocty!$H$5, 0)))</f>
        <v>0</v>
      </c>
      <c r="G17" s="31">
        <f>IF('Míchání kitů'!G17&gt;Vypocty!$R$10, Vypocty!$S$10*Vypocty!$H$7, IF('Míchání kitů'!G17&gt;Vypocty!$R$9, Vypocty!$S$9*Vypocty!$H$7, IF('Míchání kitů'!G17&gt;0, Vypocty!$H$7, 0)))</f>
        <v>0</v>
      </c>
      <c r="H17" s="31">
        <f>IF('Míchání kitů'!H17&gt;Vypocty!$R$10, Vypocty!$S$10*Vypocty!$H$6, IF('Míchání kitů'!H17&gt;Vypocty!$R$9, Vypocty!$S$9*Vypocty!$H$6, IF('Míchání kitů'!H17&gt;0, Vypocty!$H$6, 0)))</f>
        <v>0</v>
      </c>
      <c r="I17" s="31">
        <f>IF('Míchání kitů'!I17&gt;Vypocty!$R$10, Vypocty!$S$10*Vypocty!$H$6, IF('Míchání kitů'!I17&gt;Vypocty!$R$9, Vypocty!$S$9*Vypocty!$H$6, IF('Míchání kitů'!I17&gt;0, Vypocty!$H$6, 0)))</f>
        <v>0</v>
      </c>
      <c r="J17" s="31">
        <f>IF('Míchání kitů'!J17&gt;Vypocty!$R$11, Vypocty!$S$11*Vypocty!$F$9, IF('Míchání kitů'!J17&gt;0, Vypocty!$F$9, 0))</f>
        <v>0</v>
      </c>
      <c r="K17" s="31">
        <f>IF('Míchání kitů'!K17&gt;Vypocty!$R$11, Vypocty!$S$11*Vypocty!$F$9, IF('Míchání kitů'!K17&gt;0, Vypocty!$F$9, 0))</f>
        <v>0</v>
      </c>
      <c r="L17" s="31">
        <f>IF('Míchání kitů'!L17&gt;Vypocty!$R$10, Vypocty!$S$10*Vypocty!$H$9, IF('Míchání kitů'!L17&gt;Vypocty!$R$9, Vypocty!$S$9*Vypocty!$H$9, IF('Míchání kitů'!L17&gt;0, Vypocty!$H$9, 0)))</f>
        <v>0</v>
      </c>
      <c r="M17" s="31">
        <f>IF('Míchání kitů'!M17&gt;0, Vypocty!$F$8, 0)</f>
        <v>0</v>
      </c>
      <c r="N17" s="31">
        <f>IF('Míchání kitů'!N17&gt;Vypocty!$R$10, Vypocty!$S$10*Vypocty!$J$5, IF('Míchání kitů'!N17&gt;Vypocty!$R$9, Vypocty!$S$9*Vypocty!$J$5, IF('Míchání kitů'!N17&gt;0, Vypocty!$J$5, 0)))</f>
        <v>0</v>
      </c>
      <c r="O17" s="31">
        <f>IF('Míchání kitů'!O17&gt;Vypocty!$R$10, Vypocty!$S$10*Vypocty!$J$5, IF('Míchání kitů'!O17&gt;Vypocty!$R$9, Vypocty!$S$9*Vypocty!$J$5, IF('Míchání kitů'!O17&gt;0, Vypocty!$J$5, 0)))</f>
        <v>0</v>
      </c>
      <c r="P17" s="31">
        <f>IF('Míchání kitů'!P17&gt;Vypocty!$R$10, Vypocty!$S$10*Vypocty!$J$6, IF('Míchání kitů'!P17&gt;Vypocty!$R$9, Vypocty!$S$9*Vypocty!$J$6, IF('Míchání kitů'!P17&gt;0, Vypocty!$J$6, 0)))</f>
        <v>0</v>
      </c>
      <c r="Q17" s="31">
        <f>IF('Míchání kitů'!Q17&gt;Vypocty!$R$10, Vypocty!$S$10*Vypocty!$H$8, IF('Míchání kitů'!Q17&gt;Vypocty!$R$9, Vypocty!$S$9*Vypocty!$H$8, IF('Míchání kitů'!Q17&gt;0, Vypocty!$H$8, 0)))</f>
        <v>0</v>
      </c>
    </row>
    <row r="18" spans="1:17" x14ac:dyDescent="0.25">
      <c r="A18" s="30">
        <v>7</v>
      </c>
      <c r="B18" s="30">
        <f>IF('Míchání kitů'!B18&gt;Vypocty!$R$10, Vypocty!$S$10*Vypocty!$F$5, IF('Míchání kitů'!B18&gt;Vypocty!$R$9, Vypocty!$S$9*Vypocty!$F$5, IF('Míchání kitů'!B18&gt;0, Vypocty!$F$5, 0)))</f>
        <v>0</v>
      </c>
      <c r="C18" s="30">
        <f>IF('Míchání kitů'!C18&gt;Vypocty!$R$10, Vypocty!$S$10*Vypocty!$F$6, IF('Míchání kitů'!C18&gt;Vypocty!$R$9, Vypocty!$S$9*Vypocty!$F$6, IF('Míchání kitů'!C18&gt;0, Vypocty!$F$6, 0)))</f>
        <v>0</v>
      </c>
      <c r="D18" s="30">
        <f>IF('Míchání kitů'!D18&gt;Vypocty!$R$10, Vypocty!$S$10*Vypocty!$F$7, IF('Míchání kitů'!D18&gt;Vypocty!$R$9, Vypocty!$S$9*Vypocty!$F$7, IF('Míchání kitů'!D18&gt;0, Vypocty!$F$7, 0)))</f>
        <v>0</v>
      </c>
      <c r="E18" s="31">
        <f>IF('Míchání kitů'!E18&gt;Vypocty!$R$10, Vypocty!$S$10*Vypocty!$H$5, IF('Míchání kitů'!E18&gt;Vypocty!$R$9, Vypocty!$S$9*Vypocty!$H$5, IF('Míchání kitů'!E18&gt;0, Vypocty!$H$5, 0)))</f>
        <v>0</v>
      </c>
      <c r="F18" s="31">
        <f>IF('Míchání kitů'!F18&gt;Vypocty!$R$10, Vypocty!$S$10*Vypocty!$H$5, IF('Míchání kitů'!F18&gt;Vypocty!$R$9, Vypocty!$S$9*Vypocty!$H$5, IF('Míchání kitů'!F18&gt;0, Vypocty!$H$5, 0)))</f>
        <v>0</v>
      </c>
      <c r="G18" s="31">
        <f>IF('Míchání kitů'!G18&gt;Vypocty!$R$10, Vypocty!$S$10*Vypocty!$H$7, IF('Míchání kitů'!G18&gt;Vypocty!$R$9, Vypocty!$S$9*Vypocty!$H$7, IF('Míchání kitů'!G18&gt;0, Vypocty!$H$7, 0)))</f>
        <v>0</v>
      </c>
      <c r="H18" s="31">
        <f>IF('Míchání kitů'!H18&gt;Vypocty!$R$10, Vypocty!$S$10*Vypocty!$H$6, IF('Míchání kitů'!H18&gt;Vypocty!$R$9, Vypocty!$S$9*Vypocty!$H$6, IF('Míchání kitů'!H18&gt;0, Vypocty!$H$6, 0)))</f>
        <v>0</v>
      </c>
      <c r="I18" s="31">
        <f>IF('Míchání kitů'!I18&gt;Vypocty!$R$10, Vypocty!$S$10*Vypocty!$H$6, IF('Míchání kitů'!I18&gt;Vypocty!$R$9, Vypocty!$S$9*Vypocty!$H$6, IF('Míchání kitů'!I18&gt;0, Vypocty!$H$6, 0)))</f>
        <v>0</v>
      </c>
      <c r="J18" s="31">
        <f>IF('Míchání kitů'!J18&gt;Vypocty!$R$11, Vypocty!$S$11*Vypocty!$F$9, IF('Míchání kitů'!J18&gt;0, Vypocty!$F$9, 0))</f>
        <v>0</v>
      </c>
      <c r="K18" s="31">
        <f>IF('Míchání kitů'!K18&gt;Vypocty!$R$11, Vypocty!$S$11*Vypocty!$F$9, IF('Míchání kitů'!K18&gt;0, Vypocty!$F$9, 0))</f>
        <v>0</v>
      </c>
      <c r="L18" s="31">
        <f>IF('Míchání kitů'!L18&gt;Vypocty!$R$10, Vypocty!$S$10*Vypocty!$H$9, IF('Míchání kitů'!L18&gt;Vypocty!$R$9, Vypocty!$S$9*Vypocty!$H$9, IF('Míchání kitů'!L18&gt;0, Vypocty!$H$9, 0)))</f>
        <v>0</v>
      </c>
      <c r="M18" s="31">
        <f>IF('Míchání kitů'!M18&gt;0, Vypocty!$F$8, 0)</f>
        <v>0</v>
      </c>
      <c r="N18" s="31">
        <f>IF('Míchání kitů'!N18&gt;Vypocty!$R$10, Vypocty!$S$10*Vypocty!$J$5, IF('Míchání kitů'!N18&gt;Vypocty!$R$9, Vypocty!$S$9*Vypocty!$J$5, IF('Míchání kitů'!N18&gt;0, Vypocty!$J$5, 0)))</f>
        <v>0</v>
      </c>
      <c r="O18" s="31">
        <f>IF('Míchání kitů'!O18&gt;Vypocty!$R$10, Vypocty!$S$10*Vypocty!$J$5, IF('Míchání kitů'!O18&gt;Vypocty!$R$9, Vypocty!$S$9*Vypocty!$J$5, IF('Míchání kitů'!O18&gt;0, Vypocty!$J$5, 0)))</f>
        <v>0</v>
      </c>
      <c r="P18" s="31">
        <f>IF('Míchání kitů'!P18&gt;Vypocty!$R$10, Vypocty!$S$10*Vypocty!$J$6, IF('Míchání kitů'!P18&gt;Vypocty!$R$9, Vypocty!$S$9*Vypocty!$J$6, IF('Míchání kitů'!P18&gt;0, Vypocty!$J$6, 0)))</f>
        <v>0</v>
      </c>
      <c r="Q18" s="31">
        <f>IF('Míchání kitů'!Q18&gt;Vypocty!$R$10, Vypocty!$S$10*Vypocty!$H$8, IF('Míchání kitů'!Q18&gt;Vypocty!$R$9, Vypocty!$S$9*Vypocty!$H$8, IF('Míchání kitů'!Q18&gt;0, Vypocty!$H$8, 0)))</f>
        <v>0</v>
      </c>
    </row>
    <row r="19" spans="1:17" x14ac:dyDescent="0.25">
      <c r="A19" s="30">
        <v>8</v>
      </c>
      <c r="B19" s="30">
        <f>IF('Míchání kitů'!B19&gt;Vypocty!$R$10, Vypocty!$S$10*Vypocty!$F$5, IF('Míchání kitů'!B19&gt;Vypocty!$R$9, Vypocty!$S$9*Vypocty!$F$5, IF('Míchání kitů'!B19&gt;0, Vypocty!$F$5, 0)))</f>
        <v>0</v>
      </c>
      <c r="C19" s="30">
        <f>IF('Míchání kitů'!C19&gt;Vypocty!$R$10, Vypocty!$S$10*Vypocty!$F$6, IF('Míchání kitů'!C19&gt;Vypocty!$R$9, Vypocty!$S$9*Vypocty!$F$6, IF('Míchání kitů'!C19&gt;0, Vypocty!$F$6, 0)))</f>
        <v>0</v>
      </c>
      <c r="D19" s="30">
        <f>IF('Míchání kitů'!D19&gt;Vypocty!$R$10, Vypocty!$S$10*Vypocty!$F$7, IF('Míchání kitů'!D19&gt;Vypocty!$R$9, Vypocty!$S$9*Vypocty!$F$7, IF('Míchání kitů'!D19&gt;0, Vypocty!$F$7, 0)))</f>
        <v>0</v>
      </c>
      <c r="E19" s="31">
        <f>IF('Míchání kitů'!E19&gt;Vypocty!$R$10, Vypocty!$S$10*Vypocty!$H$5, IF('Míchání kitů'!E19&gt;Vypocty!$R$9, Vypocty!$S$9*Vypocty!$H$5, IF('Míchání kitů'!E19&gt;0, Vypocty!$H$5, 0)))</f>
        <v>0</v>
      </c>
      <c r="F19" s="31">
        <f>IF('Míchání kitů'!F19&gt;Vypocty!$R$10, Vypocty!$S$10*Vypocty!$H$5, IF('Míchání kitů'!F19&gt;Vypocty!$R$9, Vypocty!$S$9*Vypocty!$H$5, IF('Míchání kitů'!F19&gt;0, Vypocty!$H$5, 0)))</f>
        <v>0</v>
      </c>
      <c r="G19" s="31">
        <f>IF('Míchání kitů'!G19&gt;Vypocty!$R$10, Vypocty!$S$10*Vypocty!$H$7, IF('Míchání kitů'!G19&gt;Vypocty!$R$9, Vypocty!$S$9*Vypocty!$H$7, IF('Míchání kitů'!G19&gt;0, Vypocty!$H$7, 0)))</f>
        <v>0</v>
      </c>
      <c r="H19" s="31">
        <f>IF('Míchání kitů'!H19&gt;Vypocty!$R$10, Vypocty!$S$10*Vypocty!$H$6, IF('Míchání kitů'!H19&gt;Vypocty!$R$9, Vypocty!$S$9*Vypocty!$H$6, IF('Míchání kitů'!H19&gt;0, Vypocty!$H$6, 0)))</f>
        <v>0</v>
      </c>
      <c r="I19" s="31">
        <f>IF('Míchání kitů'!I19&gt;Vypocty!$R$10, Vypocty!$S$10*Vypocty!$H$6, IF('Míchání kitů'!I19&gt;Vypocty!$R$9, Vypocty!$S$9*Vypocty!$H$6, IF('Míchání kitů'!I19&gt;0, Vypocty!$H$6, 0)))</f>
        <v>0</v>
      </c>
      <c r="J19" s="31">
        <f>IF('Míchání kitů'!J19&gt;Vypocty!$R$11, Vypocty!$S$11*Vypocty!$F$9, IF('Míchání kitů'!J19&gt;0, Vypocty!$F$9, 0))</f>
        <v>0</v>
      </c>
      <c r="K19" s="31">
        <f>IF('Míchání kitů'!K19&gt;Vypocty!$R$11, Vypocty!$S$11*Vypocty!$F$9, IF('Míchání kitů'!K19&gt;0, Vypocty!$F$9, 0))</f>
        <v>0</v>
      </c>
      <c r="L19" s="31">
        <f>IF('Míchání kitů'!L19&gt;Vypocty!$R$10, Vypocty!$S$10*Vypocty!$H$9, IF('Míchání kitů'!L19&gt;Vypocty!$R$9, Vypocty!$S$9*Vypocty!$H$9, IF('Míchání kitů'!L19&gt;0, Vypocty!$H$9, 0)))</f>
        <v>0</v>
      </c>
      <c r="M19" s="31">
        <f>IF('Míchání kitů'!M19&gt;0, Vypocty!$F$8, 0)</f>
        <v>0</v>
      </c>
      <c r="N19" s="31">
        <f>IF('Míchání kitů'!N19&gt;Vypocty!$R$10, Vypocty!$S$10*Vypocty!$J$5, IF('Míchání kitů'!N19&gt;Vypocty!$R$9, Vypocty!$S$9*Vypocty!$J$5, IF('Míchání kitů'!N19&gt;0, Vypocty!$J$5, 0)))</f>
        <v>0</v>
      </c>
      <c r="O19" s="31">
        <f>IF('Míchání kitů'!O19&gt;Vypocty!$R$10, Vypocty!$S$10*Vypocty!$J$5, IF('Míchání kitů'!O19&gt;Vypocty!$R$9, Vypocty!$S$9*Vypocty!$J$5, IF('Míchání kitů'!O19&gt;0, Vypocty!$J$5, 0)))</f>
        <v>0</v>
      </c>
      <c r="P19" s="31">
        <f>IF('Míchání kitů'!P19&gt;Vypocty!$R$10, Vypocty!$S$10*Vypocty!$J$6, IF('Míchání kitů'!P19&gt;Vypocty!$R$9, Vypocty!$S$9*Vypocty!$J$6, IF('Míchání kitů'!P19&gt;0, Vypocty!$J$6, 0)))</f>
        <v>0</v>
      </c>
      <c r="Q19" s="31">
        <f>IF('Míchání kitů'!Q19&gt;Vypocty!$R$10, Vypocty!$S$10*Vypocty!$H$8, IF('Míchání kitů'!Q19&gt;Vypocty!$R$9, Vypocty!$S$9*Vypocty!$H$8, IF('Míchání kitů'!Q19&gt;0, Vypocty!$H$8, 0)))</f>
        <v>0</v>
      </c>
    </row>
    <row r="20" spans="1:17" x14ac:dyDescent="0.25">
      <c r="A20" s="30">
        <v>9</v>
      </c>
      <c r="B20" s="30">
        <f>IF('Míchání kitů'!B20&gt;Vypocty!$R$10, Vypocty!$S$10*Vypocty!$F$5, IF('Míchání kitů'!B20&gt;Vypocty!$R$9, Vypocty!$S$9*Vypocty!$F$5, IF('Míchání kitů'!B20&gt;0, Vypocty!$F$5, 0)))</f>
        <v>0</v>
      </c>
      <c r="C20" s="30">
        <f>IF('Míchání kitů'!C20&gt;Vypocty!$R$10, Vypocty!$S$10*Vypocty!$F$6, IF('Míchání kitů'!C20&gt;Vypocty!$R$9, Vypocty!$S$9*Vypocty!$F$6, IF('Míchání kitů'!C20&gt;0, Vypocty!$F$6, 0)))</f>
        <v>0</v>
      </c>
      <c r="D20" s="30">
        <f>IF('Míchání kitů'!D20&gt;Vypocty!$R$10, Vypocty!$S$10*Vypocty!$F$7, IF('Míchání kitů'!D20&gt;Vypocty!$R$9, Vypocty!$S$9*Vypocty!$F$7, IF('Míchání kitů'!D20&gt;0, Vypocty!$F$7, 0)))</f>
        <v>0</v>
      </c>
      <c r="E20" s="31">
        <f>IF('Míchání kitů'!E20&gt;Vypocty!$R$10, Vypocty!$S$10*Vypocty!$H$5, IF('Míchání kitů'!E20&gt;Vypocty!$R$9, Vypocty!$S$9*Vypocty!$H$5, IF('Míchání kitů'!E20&gt;0, Vypocty!$H$5, 0)))</f>
        <v>0</v>
      </c>
      <c r="F20" s="31">
        <f>IF('Míchání kitů'!F20&gt;Vypocty!$R$10, Vypocty!$S$10*Vypocty!$H$5, IF('Míchání kitů'!F20&gt;Vypocty!$R$9, Vypocty!$S$9*Vypocty!$H$5, IF('Míchání kitů'!F20&gt;0, Vypocty!$H$5, 0)))</f>
        <v>0</v>
      </c>
      <c r="G20" s="31">
        <f>IF('Míchání kitů'!G20&gt;Vypocty!$R$10, Vypocty!$S$10*Vypocty!$H$7, IF('Míchání kitů'!G20&gt;Vypocty!$R$9, Vypocty!$S$9*Vypocty!$H$7, IF('Míchání kitů'!G20&gt;0, Vypocty!$H$7, 0)))</f>
        <v>0</v>
      </c>
      <c r="H20" s="31">
        <f>IF('Míchání kitů'!H20&gt;Vypocty!$R$10, Vypocty!$S$10*Vypocty!$H$6, IF('Míchání kitů'!H20&gt;Vypocty!$R$9, Vypocty!$S$9*Vypocty!$H$6, IF('Míchání kitů'!H20&gt;0, Vypocty!$H$6, 0)))</f>
        <v>0</v>
      </c>
      <c r="I20" s="31">
        <f>IF('Míchání kitů'!I20&gt;Vypocty!$R$10, Vypocty!$S$10*Vypocty!$H$6, IF('Míchání kitů'!I20&gt;Vypocty!$R$9, Vypocty!$S$9*Vypocty!$H$6, IF('Míchání kitů'!I20&gt;0, Vypocty!$H$6, 0)))</f>
        <v>0</v>
      </c>
      <c r="J20" s="31">
        <f>IF('Míchání kitů'!J20&gt;Vypocty!$R$11, Vypocty!$S$11*Vypocty!$F$9, IF('Míchání kitů'!J20&gt;0, Vypocty!$F$9, 0))</f>
        <v>0</v>
      </c>
      <c r="K20" s="31">
        <f>IF('Míchání kitů'!K20&gt;Vypocty!$R$11, Vypocty!$S$11*Vypocty!$F$9, IF('Míchání kitů'!K20&gt;0, Vypocty!$F$9, 0))</f>
        <v>0</v>
      </c>
      <c r="L20" s="31">
        <f>IF('Míchání kitů'!L20&gt;Vypocty!$R$10, Vypocty!$S$10*Vypocty!$H$9, IF('Míchání kitů'!L20&gt;Vypocty!$R$9, Vypocty!$S$9*Vypocty!$H$9, IF('Míchání kitů'!L20&gt;0, Vypocty!$H$9, 0)))</f>
        <v>0</v>
      </c>
      <c r="M20" s="31">
        <f>IF('Míchání kitů'!M20&gt;0, Vypocty!$F$8, 0)</f>
        <v>0</v>
      </c>
      <c r="N20" s="31">
        <f>IF('Míchání kitů'!N20&gt;Vypocty!$R$10, Vypocty!$S$10*Vypocty!$J$5, IF('Míchání kitů'!N20&gt;Vypocty!$R$9, Vypocty!$S$9*Vypocty!$J$5, IF('Míchání kitů'!N20&gt;0, Vypocty!$J$5, 0)))</f>
        <v>0</v>
      </c>
      <c r="O20" s="31">
        <f>IF('Míchání kitů'!O20&gt;Vypocty!$R$10, Vypocty!$S$10*Vypocty!$J$5, IF('Míchání kitů'!O20&gt;Vypocty!$R$9, Vypocty!$S$9*Vypocty!$J$5, IF('Míchání kitů'!O20&gt;0, Vypocty!$J$5, 0)))</f>
        <v>0</v>
      </c>
      <c r="P20" s="31">
        <f>IF('Míchání kitů'!P20&gt;Vypocty!$R$10, Vypocty!$S$10*Vypocty!$J$6, IF('Míchání kitů'!P20&gt;Vypocty!$R$9, Vypocty!$S$9*Vypocty!$J$6, IF('Míchání kitů'!P20&gt;0, Vypocty!$J$6, 0)))</f>
        <v>0</v>
      </c>
      <c r="Q20" s="31">
        <f>IF('Míchání kitů'!Q20&gt;Vypocty!$R$10, Vypocty!$S$10*Vypocty!$H$8, IF('Míchání kitů'!Q20&gt;Vypocty!$R$9, Vypocty!$S$9*Vypocty!$H$8, IF('Míchání kitů'!Q20&gt;0, Vypocty!$H$8, 0)))</f>
        <v>0</v>
      </c>
    </row>
    <row r="21" spans="1:17" x14ac:dyDescent="0.25">
      <c r="A21" s="30">
        <v>10</v>
      </c>
      <c r="B21" s="30">
        <f>IF('Míchání kitů'!B21&gt;Vypocty!$R$10, Vypocty!$S$10*Vypocty!$F$5, IF('Míchání kitů'!B21&gt;Vypocty!$R$9, Vypocty!$S$9*Vypocty!$F$5, IF('Míchání kitů'!B21&gt;0, Vypocty!$F$5, 0)))</f>
        <v>0</v>
      </c>
      <c r="C21" s="30">
        <f>IF('Míchání kitů'!C21&gt;Vypocty!$R$10, Vypocty!$S$10*Vypocty!$F$6, IF('Míchání kitů'!C21&gt;Vypocty!$R$9, Vypocty!$S$9*Vypocty!$F$6, IF('Míchání kitů'!C21&gt;0, Vypocty!$F$6, 0)))</f>
        <v>0</v>
      </c>
      <c r="D21" s="30">
        <f>IF('Míchání kitů'!D21&gt;Vypocty!$R$10, Vypocty!$S$10*Vypocty!$F$7, IF('Míchání kitů'!D21&gt;Vypocty!$R$9, Vypocty!$S$9*Vypocty!$F$7, IF('Míchání kitů'!D21&gt;0, Vypocty!$F$7, 0)))</f>
        <v>0</v>
      </c>
      <c r="E21" s="31">
        <f>IF('Míchání kitů'!E21&gt;Vypocty!$R$10, Vypocty!$S$10*Vypocty!$H$5, IF('Míchání kitů'!E21&gt;Vypocty!$R$9, Vypocty!$S$9*Vypocty!$H$5, IF('Míchání kitů'!E21&gt;0, Vypocty!$H$5, 0)))</f>
        <v>0</v>
      </c>
      <c r="F21" s="31">
        <f>IF('Míchání kitů'!F21&gt;Vypocty!$R$10, Vypocty!$S$10*Vypocty!$H$5, IF('Míchání kitů'!F21&gt;Vypocty!$R$9, Vypocty!$S$9*Vypocty!$H$5, IF('Míchání kitů'!F21&gt;0, Vypocty!$H$5, 0)))</f>
        <v>0</v>
      </c>
      <c r="G21" s="31">
        <f>IF('Míchání kitů'!G21&gt;Vypocty!$R$10, Vypocty!$S$10*Vypocty!$H$7, IF('Míchání kitů'!G21&gt;Vypocty!$R$9, Vypocty!$S$9*Vypocty!$H$7, IF('Míchání kitů'!G21&gt;0, Vypocty!$H$7, 0)))</f>
        <v>0</v>
      </c>
      <c r="H21" s="31">
        <f>IF('Míchání kitů'!H21&gt;Vypocty!$R$10, Vypocty!$S$10*Vypocty!$H$6, IF('Míchání kitů'!H21&gt;Vypocty!$R$9, Vypocty!$S$9*Vypocty!$H$6, IF('Míchání kitů'!H21&gt;0, Vypocty!$H$6, 0)))</f>
        <v>0</v>
      </c>
      <c r="I21" s="31">
        <f>IF('Míchání kitů'!I21&gt;Vypocty!$R$10, Vypocty!$S$10*Vypocty!$H$6, IF('Míchání kitů'!I21&gt;Vypocty!$R$9, Vypocty!$S$9*Vypocty!$H$6, IF('Míchání kitů'!I21&gt;0, Vypocty!$H$6, 0)))</f>
        <v>0</v>
      </c>
      <c r="J21" s="31">
        <f>IF('Míchání kitů'!J21&gt;Vypocty!$R$11, Vypocty!$S$11*Vypocty!$F$9, IF('Míchání kitů'!J21&gt;0, Vypocty!$F$9, 0))</f>
        <v>0</v>
      </c>
      <c r="K21" s="31">
        <f>IF('Míchání kitů'!K21&gt;Vypocty!$R$11, Vypocty!$S$11*Vypocty!$F$9, IF('Míchání kitů'!K21&gt;0, Vypocty!$F$9, 0))</f>
        <v>0</v>
      </c>
      <c r="L21" s="31">
        <f>IF('Míchání kitů'!L21&gt;Vypocty!$R$10, Vypocty!$S$10*Vypocty!$H$9, IF('Míchání kitů'!L21&gt;Vypocty!$R$9, Vypocty!$S$9*Vypocty!$H$9, IF('Míchání kitů'!L21&gt;0, Vypocty!$H$9, 0)))</f>
        <v>0</v>
      </c>
      <c r="M21" s="31">
        <f>IF('Míchání kitů'!M21&gt;0, Vypocty!$F$8, 0)</f>
        <v>0</v>
      </c>
      <c r="N21" s="31">
        <f>IF('Míchání kitů'!N21&gt;Vypocty!$R$10, Vypocty!$S$10*Vypocty!$J$5, IF('Míchání kitů'!N21&gt;Vypocty!$R$9, Vypocty!$S$9*Vypocty!$J$5, IF('Míchání kitů'!N21&gt;0, Vypocty!$J$5, 0)))</f>
        <v>0</v>
      </c>
      <c r="O21" s="31">
        <f>IF('Míchání kitů'!O21&gt;Vypocty!$R$10, Vypocty!$S$10*Vypocty!$J$5, IF('Míchání kitů'!O21&gt;Vypocty!$R$9, Vypocty!$S$9*Vypocty!$J$5, IF('Míchání kitů'!O21&gt;0, Vypocty!$J$5, 0)))</f>
        <v>0</v>
      </c>
      <c r="P21" s="31">
        <f>IF('Míchání kitů'!P21&gt;Vypocty!$R$10, Vypocty!$S$10*Vypocty!$J$6, IF('Míchání kitů'!P21&gt;Vypocty!$R$9, Vypocty!$S$9*Vypocty!$J$6, IF('Míchání kitů'!P21&gt;0, Vypocty!$J$6, 0)))</f>
        <v>0</v>
      </c>
      <c r="Q21" s="31">
        <f>IF('Míchání kitů'!Q21&gt;Vypocty!$R$10, Vypocty!$S$10*Vypocty!$H$8, IF('Míchání kitů'!Q21&gt;Vypocty!$R$9, Vypocty!$S$9*Vypocty!$H$8, IF('Míchání kitů'!Q21&gt;0, Vypocty!$H$8, 0)))</f>
        <v>0</v>
      </c>
    </row>
    <row r="22" spans="1:17" x14ac:dyDescent="0.25">
      <c r="A22" s="30">
        <v>11</v>
      </c>
      <c r="B22" s="30">
        <f>IF('Míchání kitů'!B22&gt;Vypocty!$R$10, Vypocty!$S$10*Vypocty!$F$5, IF('Míchání kitů'!B22&gt;Vypocty!$R$9, Vypocty!$S$9*Vypocty!$F$5, IF('Míchání kitů'!B22&gt;0, Vypocty!$F$5, 0)))</f>
        <v>0</v>
      </c>
      <c r="C22" s="30">
        <f>IF('Míchání kitů'!C22&gt;Vypocty!$R$10, Vypocty!$S$10*Vypocty!$F$6, IF('Míchání kitů'!C22&gt;Vypocty!$R$9, Vypocty!$S$9*Vypocty!$F$6, IF('Míchání kitů'!C22&gt;0, Vypocty!$F$6, 0)))</f>
        <v>0</v>
      </c>
      <c r="D22" s="30">
        <f>IF('Míchání kitů'!D22&gt;Vypocty!$R$10, Vypocty!$S$10*Vypocty!$F$7, IF('Míchání kitů'!D22&gt;Vypocty!$R$9, Vypocty!$S$9*Vypocty!$F$7, IF('Míchání kitů'!D22&gt;0, Vypocty!$F$7, 0)))</f>
        <v>0</v>
      </c>
      <c r="E22" s="31">
        <f>IF('Míchání kitů'!E22&gt;Vypocty!$R$10, Vypocty!$S$10*Vypocty!$H$5, IF('Míchání kitů'!E22&gt;Vypocty!$R$9, Vypocty!$S$9*Vypocty!$H$5, IF('Míchání kitů'!E22&gt;0, Vypocty!$H$5, 0)))</f>
        <v>0</v>
      </c>
      <c r="F22" s="31">
        <f>IF('Míchání kitů'!F22&gt;Vypocty!$R$10, Vypocty!$S$10*Vypocty!$H$5, IF('Míchání kitů'!F22&gt;Vypocty!$R$9, Vypocty!$S$9*Vypocty!$H$5, IF('Míchání kitů'!F22&gt;0, Vypocty!$H$5, 0)))</f>
        <v>0</v>
      </c>
      <c r="G22" s="31">
        <f>IF('Míchání kitů'!G22&gt;Vypocty!$R$10, Vypocty!$S$10*Vypocty!$H$7, IF('Míchání kitů'!G22&gt;Vypocty!$R$9, Vypocty!$S$9*Vypocty!$H$7, IF('Míchání kitů'!G22&gt;0, Vypocty!$H$7, 0)))</f>
        <v>0</v>
      </c>
      <c r="H22" s="31">
        <f>IF('Míchání kitů'!H22&gt;Vypocty!$R$10, Vypocty!$S$10*Vypocty!$H$6, IF('Míchání kitů'!H22&gt;Vypocty!$R$9, Vypocty!$S$9*Vypocty!$H$6, IF('Míchání kitů'!H22&gt;0, Vypocty!$H$6, 0)))</f>
        <v>0</v>
      </c>
      <c r="I22" s="31">
        <f>IF('Míchání kitů'!I22&gt;Vypocty!$R$10, Vypocty!$S$10*Vypocty!$H$6, IF('Míchání kitů'!I22&gt;Vypocty!$R$9, Vypocty!$S$9*Vypocty!$H$6, IF('Míchání kitů'!I22&gt;0, Vypocty!$H$6, 0)))</f>
        <v>0</v>
      </c>
      <c r="J22" s="31">
        <f>IF('Míchání kitů'!J22&gt;Vypocty!$R$11, Vypocty!$S$11*Vypocty!$F$9, IF('Míchání kitů'!J22&gt;0, Vypocty!$F$9, 0))</f>
        <v>0</v>
      </c>
      <c r="K22" s="31">
        <f>IF('Míchání kitů'!K22&gt;Vypocty!$R$11, Vypocty!$S$11*Vypocty!$F$9, IF('Míchání kitů'!K22&gt;0, Vypocty!$F$9, 0))</f>
        <v>0</v>
      </c>
      <c r="L22" s="31">
        <f>IF('Míchání kitů'!L22&gt;Vypocty!$R$10, Vypocty!$S$10*Vypocty!$H$9, IF('Míchání kitů'!L22&gt;Vypocty!$R$9, Vypocty!$S$9*Vypocty!$H$9, IF('Míchání kitů'!L22&gt;0, Vypocty!$H$9, 0)))</f>
        <v>0</v>
      </c>
      <c r="M22" s="31">
        <f>IF('Míchání kitů'!M22&gt;0, Vypocty!$F$8, 0)</f>
        <v>0</v>
      </c>
      <c r="N22" s="31">
        <f>IF('Míchání kitů'!N22&gt;Vypocty!$R$10, Vypocty!$S$10*Vypocty!$J$5, IF('Míchání kitů'!N22&gt;Vypocty!$R$9, Vypocty!$S$9*Vypocty!$J$5, IF('Míchání kitů'!N22&gt;0, Vypocty!$J$5, 0)))</f>
        <v>0</v>
      </c>
      <c r="O22" s="31">
        <f>IF('Míchání kitů'!O22&gt;Vypocty!$R$10, Vypocty!$S$10*Vypocty!$J$5, IF('Míchání kitů'!O22&gt;Vypocty!$R$9, Vypocty!$S$9*Vypocty!$J$5, IF('Míchání kitů'!O22&gt;0, Vypocty!$J$5, 0)))</f>
        <v>0</v>
      </c>
      <c r="P22" s="31">
        <f>IF('Míchání kitů'!P22&gt;Vypocty!$R$10, Vypocty!$S$10*Vypocty!$J$6, IF('Míchání kitů'!P22&gt;Vypocty!$R$9, Vypocty!$S$9*Vypocty!$J$6, IF('Míchání kitů'!P22&gt;0, Vypocty!$J$6, 0)))</f>
        <v>0</v>
      </c>
      <c r="Q22" s="31">
        <f>IF('Míchání kitů'!Q22&gt;Vypocty!$R$10, Vypocty!$S$10*Vypocty!$H$8, IF('Míchání kitů'!Q22&gt;Vypocty!$R$9, Vypocty!$S$9*Vypocty!$H$8, IF('Míchání kitů'!Q22&gt;0, Vypocty!$H$8, 0)))</f>
        <v>0</v>
      </c>
    </row>
    <row r="23" spans="1:17" x14ac:dyDescent="0.25">
      <c r="A23" s="30">
        <v>12</v>
      </c>
      <c r="B23" s="30">
        <f>IF('Míchání kitů'!B23&gt;Vypocty!$R$10, Vypocty!$S$10*Vypocty!$F$5, IF('Míchání kitů'!B23&gt;Vypocty!$R$9, Vypocty!$S$9*Vypocty!$F$5, IF('Míchání kitů'!B23&gt;0, Vypocty!$F$5, 0)))</f>
        <v>0</v>
      </c>
      <c r="C23" s="30">
        <f>IF('Míchání kitů'!C23&gt;Vypocty!$R$10, Vypocty!$S$10*Vypocty!$F$6, IF('Míchání kitů'!C23&gt;Vypocty!$R$9, Vypocty!$S$9*Vypocty!$F$6, IF('Míchání kitů'!C23&gt;0, Vypocty!$F$6, 0)))</f>
        <v>0</v>
      </c>
      <c r="D23" s="30">
        <f>IF('Míchání kitů'!D23&gt;Vypocty!$R$10, Vypocty!$S$10*Vypocty!$F$7, IF('Míchání kitů'!D23&gt;Vypocty!$R$9, Vypocty!$S$9*Vypocty!$F$7, IF('Míchání kitů'!D23&gt;0, Vypocty!$F$7, 0)))</f>
        <v>0</v>
      </c>
      <c r="E23" s="31">
        <f>IF('Míchání kitů'!E23&gt;Vypocty!$R$10, Vypocty!$S$10*Vypocty!$H$5, IF('Míchání kitů'!E23&gt;Vypocty!$R$9, Vypocty!$S$9*Vypocty!$H$5, IF('Míchání kitů'!E23&gt;0, Vypocty!$H$5, 0)))</f>
        <v>0</v>
      </c>
      <c r="F23" s="31">
        <f>IF('Míchání kitů'!F23&gt;Vypocty!$R$10, Vypocty!$S$10*Vypocty!$H$5, IF('Míchání kitů'!F23&gt;Vypocty!$R$9, Vypocty!$S$9*Vypocty!$H$5, IF('Míchání kitů'!F23&gt;0, Vypocty!$H$5, 0)))</f>
        <v>0</v>
      </c>
      <c r="G23" s="31">
        <f>IF('Míchání kitů'!G23&gt;Vypocty!$R$10, Vypocty!$S$10*Vypocty!$H$7, IF('Míchání kitů'!G23&gt;Vypocty!$R$9, Vypocty!$S$9*Vypocty!$H$7, IF('Míchání kitů'!G23&gt;0, Vypocty!$H$7, 0)))</f>
        <v>0</v>
      </c>
      <c r="H23" s="31">
        <f>IF('Míchání kitů'!H23&gt;Vypocty!$R$10, Vypocty!$S$10*Vypocty!$H$6, IF('Míchání kitů'!H23&gt;Vypocty!$R$9, Vypocty!$S$9*Vypocty!$H$6, IF('Míchání kitů'!H23&gt;0, Vypocty!$H$6, 0)))</f>
        <v>0</v>
      </c>
      <c r="I23" s="31">
        <f>IF('Míchání kitů'!I23&gt;Vypocty!$R$10, Vypocty!$S$10*Vypocty!$H$6, IF('Míchání kitů'!I23&gt;Vypocty!$R$9, Vypocty!$S$9*Vypocty!$H$6, IF('Míchání kitů'!I23&gt;0, Vypocty!$H$6, 0)))</f>
        <v>0</v>
      </c>
      <c r="J23" s="31">
        <f>IF('Míchání kitů'!J23&gt;Vypocty!$R$11, Vypocty!$S$11*Vypocty!$F$9, IF('Míchání kitů'!J23&gt;0, Vypocty!$F$9, 0))</f>
        <v>0</v>
      </c>
      <c r="K23" s="31">
        <f>IF('Míchání kitů'!K23&gt;Vypocty!$R$11, Vypocty!$S$11*Vypocty!$F$9, IF('Míchání kitů'!K23&gt;0, Vypocty!$F$9, 0))</f>
        <v>0</v>
      </c>
      <c r="L23" s="31">
        <f>IF('Míchání kitů'!L23&gt;Vypocty!$R$10, Vypocty!$S$10*Vypocty!$H$9, IF('Míchání kitů'!L23&gt;Vypocty!$R$9, Vypocty!$S$9*Vypocty!$H$9, IF('Míchání kitů'!L23&gt;0, Vypocty!$H$9, 0)))</f>
        <v>0</v>
      </c>
      <c r="M23" s="31">
        <f>IF('Míchání kitů'!M23&gt;0, Vypocty!$F$8, 0)</f>
        <v>0</v>
      </c>
      <c r="N23" s="31">
        <f>IF('Míchání kitů'!N23&gt;Vypocty!$R$10, Vypocty!$S$10*Vypocty!$J$5, IF('Míchání kitů'!N23&gt;Vypocty!$R$9, Vypocty!$S$9*Vypocty!$J$5, IF('Míchání kitů'!N23&gt;0, Vypocty!$J$5, 0)))</f>
        <v>0</v>
      </c>
      <c r="O23" s="31">
        <f>IF('Míchání kitů'!O23&gt;Vypocty!$R$10, Vypocty!$S$10*Vypocty!$J$5, IF('Míchání kitů'!O23&gt;Vypocty!$R$9, Vypocty!$S$9*Vypocty!$J$5, IF('Míchání kitů'!O23&gt;0, Vypocty!$J$5, 0)))</f>
        <v>0</v>
      </c>
      <c r="P23" s="31">
        <f>IF('Míchání kitů'!P23&gt;Vypocty!$R$10, Vypocty!$S$10*Vypocty!$J$6, IF('Míchání kitů'!P23&gt;Vypocty!$R$9, Vypocty!$S$9*Vypocty!$J$6, IF('Míchání kitů'!P23&gt;0, Vypocty!$J$6, 0)))</f>
        <v>0</v>
      </c>
      <c r="Q23" s="31">
        <f>IF('Míchání kitů'!Q23&gt;Vypocty!$R$10, Vypocty!$S$10*Vypocty!$H$8, IF('Míchání kitů'!Q23&gt;Vypocty!$R$9, Vypocty!$S$9*Vypocty!$H$8, IF('Míchání kitů'!Q23&gt;0, Vypocty!$H$8, 0)))</f>
        <v>0</v>
      </c>
    </row>
    <row r="24" spans="1:17" x14ac:dyDescent="0.25">
      <c r="A24" s="30">
        <v>13</v>
      </c>
      <c r="B24" s="30">
        <f>IF('Míchání kitů'!B24&gt;Vypocty!$R$10, Vypocty!$S$10*Vypocty!$F$5, IF('Míchání kitů'!B24&gt;Vypocty!$R$9, Vypocty!$S$9*Vypocty!$F$5, IF('Míchání kitů'!B24&gt;0, Vypocty!$F$5, 0)))</f>
        <v>0</v>
      </c>
      <c r="C24" s="30">
        <f>IF('Míchání kitů'!C24&gt;Vypocty!$R$10, Vypocty!$S$10*Vypocty!$F$6, IF('Míchání kitů'!C24&gt;Vypocty!$R$9, Vypocty!$S$9*Vypocty!$F$6, IF('Míchání kitů'!C24&gt;0, Vypocty!$F$6, 0)))</f>
        <v>0</v>
      </c>
      <c r="D24" s="30">
        <f>IF('Míchání kitů'!D24&gt;Vypocty!$R$10, Vypocty!$S$10*Vypocty!$F$7, IF('Míchání kitů'!D24&gt;Vypocty!$R$9, Vypocty!$S$9*Vypocty!$F$7, IF('Míchání kitů'!D24&gt;0, Vypocty!$F$7, 0)))</f>
        <v>0</v>
      </c>
      <c r="E24" s="31">
        <f>IF('Míchání kitů'!E24&gt;Vypocty!$R$10, Vypocty!$S$10*Vypocty!$H$5, IF('Míchání kitů'!E24&gt;Vypocty!$R$9, Vypocty!$S$9*Vypocty!$H$5, IF('Míchání kitů'!E24&gt;0, Vypocty!$H$5, 0)))</f>
        <v>0</v>
      </c>
      <c r="F24" s="31">
        <f>IF('Míchání kitů'!F24&gt;Vypocty!$R$10, Vypocty!$S$10*Vypocty!$H$5, IF('Míchání kitů'!F24&gt;Vypocty!$R$9, Vypocty!$S$9*Vypocty!$H$5, IF('Míchání kitů'!F24&gt;0, Vypocty!$H$5, 0)))</f>
        <v>0</v>
      </c>
      <c r="G24" s="31">
        <f>IF('Míchání kitů'!G24&gt;Vypocty!$R$10, Vypocty!$S$10*Vypocty!$H$7, IF('Míchání kitů'!G24&gt;Vypocty!$R$9, Vypocty!$S$9*Vypocty!$H$7, IF('Míchání kitů'!G24&gt;0, Vypocty!$H$7, 0)))</f>
        <v>0</v>
      </c>
      <c r="H24" s="31">
        <f>IF('Míchání kitů'!H24&gt;Vypocty!$R$10, Vypocty!$S$10*Vypocty!$H$6, IF('Míchání kitů'!H24&gt;Vypocty!$R$9, Vypocty!$S$9*Vypocty!$H$6, IF('Míchání kitů'!H24&gt;0, Vypocty!$H$6, 0)))</f>
        <v>0</v>
      </c>
      <c r="I24" s="31">
        <f>IF('Míchání kitů'!I24&gt;Vypocty!$R$10, Vypocty!$S$10*Vypocty!$H$6, IF('Míchání kitů'!I24&gt;Vypocty!$R$9, Vypocty!$S$9*Vypocty!$H$6, IF('Míchání kitů'!I24&gt;0, Vypocty!$H$6, 0)))</f>
        <v>0</v>
      </c>
      <c r="J24" s="31">
        <f>IF('Míchání kitů'!J24&gt;Vypocty!$R$11, Vypocty!$S$11*Vypocty!$F$9, IF('Míchání kitů'!J24&gt;0, Vypocty!$F$9, 0))</f>
        <v>0</v>
      </c>
      <c r="K24" s="31">
        <f>IF('Míchání kitů'!K24&gt;Vypocty!$R$11, Vypocty!$S$11*Vypocty!$F$9, IF('Míchání kitů'!K24&gt;0, Vypocty!$F$9, 0))</f>
        <v>0</v>
      </c>
      <c r="L24" s="31">
        <f>IF('Míchání kitů'!L24&gt;Vypocty!$R$10, Vypocty!$S$10*Vypocty!$H$9, IF('Míchání kitů'!L24&gt;Vypocty!$R$9, Vypocty!$S$9*Vypocty!$H$9, IF('Míchání kitů'!L24&gt;0, Vypocty!$H$9, 0)))</f>
        <v>0</v>
      </c>
      <c r="M24" s="31">
        <f>IF('Míchání kitů'!M24&gt;0, Vypocty!$F$8, 0)</f>
        <v>0</v>
      </c>
      <c r="N24" s="31">
        <f>IF('Míchání kitů'!N24&gt;Vypocty!$R$10, Vypocty!$S$10*Vypocty!$J$5, IF('Míchání kitů'!N24&gt;Vypocty!$R$9, Vypocty!$S$9*Vypocty!$J$5, IF('Míchání kitů'!N24&gt;0, Vypocty!$J$5, 0)))</f>
        <v>0</v>
      </c>
      <c r="O24" s="31">
        <f>IF('Míchání kitů'!O24&gt;Vypocty!$R$10, Vypocty!$S$10*Vypocty!$J$5, IF('Míchání kitů'!O24&gt;Vypocty!$R$9, Vypocty!$S$9*Vypocty!$J$5, IF('Míchání kitů'!O24&gt;0, Vypocty!$J$5, 0)))</f>
        <v>0</v>
      </c>
      <c r="P24" s="31">
        <f>IF('Míchání kitů'!P24&gt;Vypocty!$R$10, Vypocty!$S$10*Vypocty!$J$6, IF('Míchání kitů'!P24&gt;Vypocty!$R$9, Vypocty!$S$9*Vypocty!$J$6, IF('Míchání kitů'!P24&gt;0, Vypocty!$J$6, 0)))</f>
        <v>0</v>
      </c>
      <c r="Q24" s="31">
        <f>IF('Míchání kitů'!Q24&gt;Vypocty!$R$10, Vypocty!$S$10*Vypocty!$H$8, IF('Míchání kitů'!Q24&gt;Vypocty!$R$9, Vypocty!$S$9*Vypocty!$H$8, IF('Míchání kitů'!Q24&gt;0, Vypocty!$H$8, 0)))</f>
        <v>0</v>
      </c>
    </row>
    <row r="25" spans="1:17" x14ac:dyDescent="0.25">
      <c r="A25" s="30">
        <v>14</v>
      </c>
      <c r="B25" s="30">
        <f>IF('Míchání kitů'!B25&gt;Vypocty!$R$10, Vypocty!$S$10*Vypocty!$F$5, IF('Míchání kitů'!B25&gt;Vypocty!$R$9, Vypocty!$S$9*Vypocty!$F$5, IF('Míchání kitů'!B25&gt;0, Vypocty!$F$5, 0)))</f>
        <v>0</v>
      </c>
      <c r="C25" s="30">
        <f>IF('Míchání kitů'!C25&gt;Vypocty!$R$10, Vypocty!$S$10*Vypocty!$F$6, IF('Míchání kitů'!C25&gt;Vypocty!$R$9, Vypocty!$S$9*Vypocty!$F$6, IF('Míchání kitů'!C25&gt;0, Vypocty!$F$6, 0)))</f>
        <v>0</v>
      </c>
      <c r="D25" s="30">
        <f>IF('Míchání kitů'!D25&gt;Vypocty!$R$10, Vypocty!$S$10*Vypocty!$F$7, IF('Míchání kitů'!D25&gt;Vypocty!$R$9, Vypocty!$S$9*Vypocty!$F$7, IF('Míchání kitů'!D25&gt;0, Vypocty!$F$7, 0)))</f>
        <v>0</v>
      </c>
      <c r="E25" s="31">
        <f>IF('Míchání kitů'!E25&gt;Vypocty!$R$10, Vypocty!$S$10*Vypocty!$H$5, IF('Míchání kitů'!E25&gt;Vypocty!$R$9, Vypocty!$S$9*Vypocty!$H$5, IF('Míchání kitů'!E25&gt;0, Vypocty!$H$5, 0)))</f>
        <v>0</v>
      </c>
      <c r="F25" s="31">
        <f>IF('Míchání kitů'!F25&gt;Vypocty!$R$10, Vypocty!$S$10*Vypocty!$H$5, IF('Míchání kitů'!F25&gt;Vypocty!$R$9, Vypocty!$S$9*Vypocty!$H$5, IF('Míchání kitů'!F25&gt;0, Vypocty!$H$5, 0)))</f>
        <v>0</v>
      </c>
      <c r="G25" s="31">
        <f>IF('Míchání kitů'!G25&gt;Vypocty!$R$10, Vypocty!$S$10*Vypocty!$H$7, IF('Míchání kitů'!G25&gt;Vypocty!$R$9, Vypocty!$S$9*Vypocty!$H$7, IF('Míchání kitů'!G25&gt;0, Vypocty!$H$7, 0)))</f>
        <v>0</v>
      </c>
      <c r="H25" s="31">
        <f>IF('Míchání kitů'!H25&gt;Vypocty!$R$10, Vypocty!$S$10*Vypocty!$H$6, IF('Míchání kitů'!H25&gt;Vypocty!$R$9, Vypocty!$S$9*Vypocty!$H$6, IF('Míchání kitů'!H25&gt;0, Vypocty!$H$6, 0)))</f>
        <v>0</v>
      </c>
      <c r="I25" s="31">
        <f>IF('Míchání kitů'!I25&gt;Vypocty!$R$10, Vypocty!$S$10*Vypocty!$H$6, IF('Míchání kitů'!I25&gt;Vypocty!$R$9, Vypocty!$S$9*Vypocty!$H$6, IF('Míchání kitů'!I25&gt;0, Vypocty!$H$6, 0)))</f>
        <v>0</v>
      </c>
      <c r="J25" s="31">
        <f>IF('Míchání kitů'!J25&gt;Vypocty!$R$11, Vypocty!$S$11*Vypocty!$F$9, IF('Míchání kitů'!J25&gt;0, Vypocty!$F$9, 0))</f>
        <v>0</v>
      </c>
      <c r="K25" s="31">
        <f>IF('Míchání kitů'!K25&gt;Vypocty!$R$11, Vypocty!$S$11*Vypocty!$F$9, IF('Míchání kitů'!K25&gt;0, Vypocty!$F$9, 0))</f>
        <v>0</v>
      </c>
      <c r="L25" s="31">
        <f>IF('Míchání kitů'!L25&gt;Vypocty!$R$10, Vypocty!$S$10*Vypocty!$H$9, IF('Míchání kitů'!L25&gt;Vypocty!$R$9, Vypocty!$S$9*Vypocty!$H$9, IF('Míchání kitů'!L25&gt;0, Vypocty!$H$9, 0)))</f>
        <v>0</v>
      </c>
      <c r="M25" s="31">
        <f>IF('Míchání kitů'!M25&gt;0, Vypocty!$F$8, 0)</f>
        <v>0</v>
      </c>
      <c r="N25" s="31">
        <f>IF('Míchání kitů'!N25&gt;Vypocty!$R$10, Vypocty!$S$10*Vypocty!$J$5, IF('Míchání kitů'!N25&gt;Vypocty!$R$9, Vypocty!$S$9*Vypocty!$J$5, IF('Míchání kitů'!N25&gt;0, Vypocty!$J$5, 0)))</f>
        <v>0</v>
      </c>
      <c r="O25" s="31">
        <f>IF('Míchání kitů'!O25&gt;Vypocty!$R$10, Vypocty!$S$10*Vypocty!$J$5, IF('Míchání kitů'!O25&gt;Vypocty!$R$9, Vypocty!$S$9*Vypocty!$J$5, IF('Míchání kitů'!O25&gt;0, Vypocty!$J$5, 0)))</f>
        <v>0</v>
      </c>
      <c r="P25" s="31">
        <f>IF('Míchání kitů'!P25&gt;Vypocty!$R$10, Vypocty!$S$10*Vypocty!$J$6, IF('Míchání kitů'!P25&gt;Vypocty!$R$9, Vypocty!$S$9*Vypocty!$J$6, IF('Míchání kitů'!P25&gt;0, Vypocty!$J$6, 0)))</f>
        <v>0</v>
      </c>
      <c r="Q25" s="31">
        <f>IF('Míchání kitů'!Q25&gt;Vypocty!$R$10, Vypocty!$S$10*Vypocty!$H$8, IF('Míchání kitů'!Q25&gt;Vypocty!$R$9, Vypocty!$S$9*Vypocty!$H$8, IF('Míchání kitů'!Q25&gt;0, Vypocty!$H$8, 0)))</f>
        <v>0</v>
      </c>
    </row>
    <row r="26" spans="1:17" x14ac:dyDescent="0.25">
      <c r="A26" s="30">
        <v>15</v>
      </c>
      <c r="B26" s="30">
        <f>IF('Míchání kitů'!B26&gt;Vypocty!$R$10, Vypocty!$S$10*Vypocty!$F$5, IF('Míchání kitů'!B26&gt;Vypocty!$R$9, Vypocty!$S$9*Vypocty!$F$5, IF('Míchání kitů'!B26&gt;0, Vypocty!$F$5, 0)))</f>
        <v>0</v>
      </c>
      <c r="C26" s="30">
        <f>IF('Míchání kitů'!C26&gt;Vypocty!$R$10, Vypocty!$S$10*Vypocty!$F$6, IF('Míchání kitů'!C26&gt;Vypocty!$R$9, Vypocty!$S$9*Vypocty!$F$6, IF('Míchání kitů'!C26&gt;0, Vypocty!$F$6, 0)))</f>
        <v>0</v>
      </c>
      <c r="D26" s="30">
        <f>IF('Míchání kitů'!D26&gt;Vypocty!$R$10, Vypocty!$S$10*Vypocty!$F$7, IF('Míchání kitů'!D26&gt;Vypocty!$R$9, Vypocty!$S$9*Vypocty!$F$7, IF('Míchání kitů'!D26&gt;0, Vypocty!$F$7, 0)))</f>
        <v>0</v>
      </c>
      <c r="E26" s="31">
        <f>IF('Míchání kitů'!E26&gt;Vypocty!$R$10, Vypocty!$S$10*Vypocty!$H$5, IF('Míchání kitů'!E26&gt;Vypocty!$R$9, Vypocty!$S$9*Vypocty!$H$5, IF('Míchání kitů'!E26&gt;0, Vypocty!$H$5, 0)))</f>
        <v>0</v>
      </c>
      <c r="F26" s="31">
        <f>IF('Míchání kitů'!F26&gt;Vypocty!$R$10, Vypocty!$S$10*Vypocty!$H$5, IF('Míchání kitů'!F26&gt;Vypocty!$R$9, Vypocty!$S$9*Vypocty!$H$5, IF('Míchání kitů'!F26&gt;0, Vypocty!$H$5, 0)))</f>
        <v>0</v>
      </c>
      <c r="G26" s="31">
        <f>IF('Míchání kitů'!G26&gt;Vypocty!$R$10, Vypocty!$S$10*Vypocty!$H$7, IF('Míchání kitů'!G26&gt;Vypocty!$R$9, Vypocty!$S$9*Vypocty!$H$7, IF('Míchání kitů'!G26&gt;0, Vypocty!$H$7, 0)))</f>
        <v>0</v>
      </c>
      <c r="H26" s="31">
        <f>IF('Míchání kitů'!H26&gt;Vypocty!$R$10, Vypocty!$S$10*Vypocty!$H$6, IF('Míchání kitů'!H26&gt;Vypocty!$R$9, Vypocty!$S$9*Vypocty!$H$6, IF('Míchání kitů'!H26&gt;0, Vypocty!$H$6, 0)))</f>
        <v>0</v>
      </c>
      <c r="I26" s="31">
        <f>IF('Míchání kitů'!I26&gt;Vypocty!$R$10, Vypocty!$S$10*Vypocty!$H$6, IF('Míchání kitů'!I26&gt;Vypocty!$R$9, Vypocty!$S$9*Vypocty!$H$6, IF('Míchání kitů'!I26&gt;0, Vypocty!$H$6, 0)))</f>
        <v>0</v>
      </c>
      <c r="J26" s="31">
        <f>IF('Míchání kitů'!J26&gt;Vypocty!$R$11, Vypocty!$S$11*Vypocty!$F$9, IF('Míchání kitů'!J26&gt;0, Vypocty!$F$9, 0))</f>
        <v>0</v>
      </c>
      <c r="K26" s="31">
        <f>IF('Míchání kitů'!K26&gt;Vypocty!$R$11, Vypocty!$S$11*Vypocty!$F$9, IF('Míchání kitů'!K26&gt;0, Vypocty!$F$9, 0))</f>
        <v>0</v>
      </c>
      <c r="L26" s="31">
        <f>IF('Míchání kitů'!L26&gt;Vypocty!$R$10, Vypocty!$S$10*Vypocty!$H$9, IF('Míchání kitů'!L26&gt;Vypocty!$R$9, Vypocty!$S$9*Vypocty!$H$9, IF('Míchání kitů'!L26&gt;0, Vypocty!$H$9, 0)))</f>
        <v>0</v>
      </c>
      <c r="M26" s="31">
        <f>IF('Míchání kitů'!M26&gt;0, Vypocty!$F$8, 0)</f>
        <v>0</v>
      </c>
      <c r="N26" s="31">
        <f>IF('Míchání kitů'!N26&gt;Vypocty!$R$10, Vypocty!$S$10*Vypocty!$J$5, IF('Míchání kitů'!N26&gt;Vypocty!$R$9, Vypocty!$S$9*Vypocty!$J$5, IF('Míchání kitů'!N26&gt;0, Vypocty!$J$5, 0)))</f>
        <v>0</v>
      </c>
      <c r="O26" s="31">
        <f>IF('Míchání kitů'!O26&gt;Vypocty!$R$10, Vypocty!$S$10*Vypocty!$J$5, IF('Míchání kitů'!O26&gt;Vypocty!$R$9, Vypocty!$S$9*Vypocty!$J$5, IF('Míchání kitů'!O26&gt;0, Vypocty!$J$5, 0)))</f>
        <v>0</v>
      </c>
      <c r="P26" s="31">
        <f>IF('Míchání kitů'!P26&gt;Vypocty!$R$10, Vypocty!$S$10*Vypocty!$J$6, IF('Míchání kitů'!P26&gt;Vypocty!$R$9, Vypocty!$S$9*Vypocty!$J$6, IF('Míchání kitů'!P26&gt;0, Vypocty!$J$6, 0)))</f>
        <v>0</v>
      </c>
      <c r="Q26" s="31">
        <f>IF('Míchání kitů'!Q26&gt;Vypocty!$R$10, Vypocty!$S$10*Vypocty!$H$8, IF('Míchání kitů'!Q26&gt;Vypocty!$R$9, Vypocty!$S$9*Vypocty!$H$8, IF('Míchání kitů'!Q26&gt;0, Vypocty!$H$8, 0)))</f>
        <v>0</v>
      </c>
    </row>
    <row r="27" spans="1:17" x14ac:dyDescent="0.25">
      <c r="A27" s="30">
        <v>16</v>
      </c>
      <c r="B27" s="30">
        <f>IF('Míchání kitů'!B27&gt;Vypocty!$R$10, Vypocty!$S$10*Vypocty!$F$5, IF('Míchání kitů'!B27&gt;Vypocty!$R$9, Vypocty!$S$9*Vypocty!$F$5, IF('Míchání kitů'!B27&gt;0, Vypocty!$F$5, 0)))</f>
        <v>0</v>
      </c>
      <c r="C27" s="30">
        <f>IF('Míchání kitů'!C27&gt;Vypocty!$R$10, Vypocty!$S$10*Vypocty!$F$6, IF('Míchání kitů'!C27&gt;Vypocty!$R$9, Vypocty!$S$9*Vypocty!$F$6, IF('Míchání kitů'!C27&gt;0, Vypocty!$F$6, 0)))</f>
        <v>0</v>
      </c>
      <c r="D27" s="30">
        <f>IF('Míchání kitů'!D27&gt;Vypocty!$R$10, Vypocty!$S$10*Vypocty!$F$7, IF('Míchání kitů'!D27&gt;Vypocty!$R$9, Vypocty!$S$9*Vypocty!$F$7, IF('Míchání kitů'!D27&gt;0, Vypocty!$F$7, 0)))</f>
        <v>0</v>
      </c>
      <c r="E27" s="31">
        <f>IF('Míchání kitů'!E27&gt;Vypocty!$R$10, Vypocty!$S$10*Vypocty!$H$5, IF('Míchání kitů'!E27&gt;Vypocty!$R$9, Vypocty!$S$9*Vypocty!$H$5, IF('Míchání kitů'!E27&gt;0, Vypocty!$H$5, 0)))</f>
        <v>0</v>
      </c>
      <c r="F27" s="31">
        <f>IF('Míchání kitů'!F27&gt;Vypocty!$R$10, Vypocty!$S$10*Vypocty!$H$5, IF('Míchání kitů'!F27&gt;Vypocty!$R$9, Vypocty!$S$9*Vypocty!$H$5, IF('Míchání kitů'!F27&gt;0, Vypocty!$H$5, 0)))</f>
        <v>0</v>
      </c>
      <c r="G27" s="31">
        <f>IF('Míchání kitů'!G27&gt;Vypocty!$R$10, Vypocty!$S$10*Vypocty!$H$7, IF('Míchání kitů'!G27&gt;Vypocty!$R$9, Vypocty!$S$9*Vypocty!$H$7, IF('Míchání kitů'!G27&gt;0, Vypocty!$H$7, 0)))</f>
        <v>0</v>
      </c>
      <c r="H27" s="31">
        <f>IF('Míchání kitů'!H27&gt;Vypocty!$R$10, Vypocty!$S$10*Vypocty!$H$6, IF('Míchání kitů'!H27&gt;Vypocty!$R$9, Vypocty!$S$9*Vypocty!$H$6, IF('Míchání kitů'!H27&gt;0, Vypocty!$H$6, 0)))</f>
        <v>0</v>
      </c>
      <c r="I27" s="31">
        <f>IF('Míchání kitů'!I27&gt;Vypocty!$R$10, Vypocty!$S$10*Vypocty!$H$6, IF('Míchání kitů'!I27&gt;Vypocty!$R$9, Vypocty!$S$9*Vypocty!$H$6, IF('Míchání kitů'!I27&gt;0, Vypocty!$H$6, 0)))</f>
        <v>0</v>
      </c>
      <c r="J27" s="31">
        <f>IF('Míchání kitů'!J27&gt;Vypocty!$R$11, Vypocty!$S$11*Vypocty!$F$9, IF('Míchání kitů'!J27&gt;0, Vypocty!$F$9, 0))</f>
        <v>0</v>
      </c>
      <c r="K27" s="31">
        <f>IF('Míchání kitů'!K27&gt;Vypocty!$R$11, Vypocty!$S$11*Vypocty!$F$9, IF('Míchání kitů'!K27&gt;0, Vypocty!$F$9, 0))</f>
        <v>0</v>
      </c>
      <c r="L27" s="31">
        <f>IF('Míchání kitů'!L27&gt;Vypocty!$R$10, Vypocty!$S$10*Vypocty!$H$9, IF('Míchání kitů'!L27&gt;Vypocty!$R$9, Vypocty!$S$9*Vypocty!$H$9, IF('Míchání kitů'!L27&gt;0, Vypocty!$H$9, 0)))</f>
        <v>0</v>
      </c>
      <c r="M27" s="31">
        <f>IF('Míchání kitů'!M27&gt;0, Vypocty!$F$8, 0)</f>
        <v>0</v>
      </c>
      <c r="N27" s="31">
        <f>IF('Míchání kitů'!N27&gt;Vypocty!$R$10, Vypocty!$S$10*Vypocty!$J$5, IF('Míchání kitů'!N27&gt;Vypocty!$R$9, Vypocty!$S$9*Vypocty!$J$5, IF('Míchání kitů'!N27&gt;0, Vypocty!$J$5, 0)))</f>
        <v>0</v>
      </c>
      <c r="O27" s="31">
        <f>IF('Míchání kitů'!O27&gt;Vypocty!$R$10, Vypocty!$S$10*Vypocty!$J$5, IF('Míchání kitů'!O27&gt;Vypocty!$R$9, Vypocty!$S$9*Vypocty!$J$5, IF('Míchání kitů'!O27&gt;0, Vypocty!$J$5, 0)))</f>
        <v>0</v>
      </c>
      <c r="P27" s="31">
        <f>IF('Míchání kitů'!P27&gt;Vypocty!$R$10, Vypocty!$S$10*Vypocty!$J$6, IF('Míchání kitů'!P27&gt;Vypocty!$R$9, Vypocty!$S$9*Vypocty!$J$6, IF('Míchání kitů'!P27&gt;0, Vypocty!$J$6, 0)))</f>
        <v>0</v>
      </c>
      <c r="Q27" s="31">
        <f>IF('Míchání kitů'!Q27&gt;Vypocty!$R$10, Vypocty!$S$10*Vypocty!$H$8, IF('Míchání kitů'!Q27&gt;Vypocty!$R$9, Vypocty!$S$9*Vypocty!$H$8, IF('Míchání kitů'!Q27&gt;0, Vypocty!$H$8, 0)))</f>
        <v>0</v>
      </c>
    </row>
    <row r="28" spans="1:17" x14ac:dyDescent="0.25">
      <c r="A28" s="30">
        <v>17</v>
      </c>
      <c r="B28" s="30">
        <f>IF('Míchání kitů'!B28&gt;Vypocty!$R$10, Vypocty!$S$10*Vypocty!$F$5, IF('Míchání kitů'!B28&gt;Vypocty!$R$9, Vypocty!$S$9*Vypocty!$F$5, IF('Míchání kitů'!B28&gt;0, Vypocty!$F$5, 0)))</f>
        <v>0</v>
      </c>
      <c r="C28" s="30">
        <f>IF('Míchání kitů'!C28&gt;Vypocty!$R$10, Vypocty!$S$10*Vypocty!$F$6, IF('Míchání kitů'!C28&gt;Vypocty!$R$9, Vypocty!$S$9*Vypocty!$F$6, IF('Míchání kitů'!C28&gt;0, Vypocty!$F$6, 0)))</f>
        <v>0</v>
      </c>
      <c r="D28" s="30">
        <f>IF('Míchání kitů'!D28&gt;Vypocty!$R$10, Vypocty!$S$10*Vypocty!$F$7, IF('Míchání kitů'!D28&gt;Vypocty!$R$9, Vypocty!$S$9*Vypocty!$F$7, IF('Míchání kitů'!D28&gt;0, Vypocty!$F$7, 0)))</f>
        <v>0</v>
      </c>
      <c r="E28" s="31">
        <f>IF('Míchání kitů'!E28&gt;Vypocty!$R$10, Vypocty!$S$10*Vypocty!$H$5, IF('Míchání kitů'!E28&gt;Vypocty!$R$9, Vypocty!$S$9*Vypocty!$H$5, IF('Míchání kitů'!E28&gt;0, Vypocty!$H$5, 0)))</f>
        <v>0</v>
      </c>
      <c r="F28" s="31">
        <f>IF('Míchání kitů'!F28&gt;Vypocty!$R$10, Vypocty!$S$10*Vypocty!$H$5, IF('Míchání kitů'!F28&gt;Vypocty!$R$9, Vypocty!$S$9*Vypocty!$H$5, IF('Míchání kitů'!F28&gt;0, Vypocty!$H$5, 0)))</f>
        <v>0</v>
      </c>
      <c r="G28" s="31">
        <f>IF('Míchání kitů'!G28&gt;Vypocty!$R$10, Vypocty!$S$10*Vypocty!$H$7, IF('Míchání kitů'!G28&gt;Vypocty!$R$9, Vypocty!$S$9*Vypocty!$H$7, IF('Míchání kitů'!G28&gt;0, Vypocty!$H$7, 0)))</f>
        <v>0</v>
      </c>
      <c r="H28" s="31">
        <f>IF('Míchání kitů'!H28&gt;Vypocty!$R$10, Vypocty!$S$10*Vypocty!$H$6, IF('Míchání kitů'!H28&gt;Vypocty!$R$9, Vypocty!$S$9*Vypocty!$H$6, IF('Míchání kitů'!H28&gt;0, Vypocty!$H$6, 0)))</f>
        <v>0</v>
      </c>
      <c r="I28" s="31">
        <f>IF('Míchání kitů'!I28&gt;Vypocty!$R$10, Vypocty!$S$10*Vypocty!$H$6, IF('Míchání kitů'!I28&gt;Vypocty!$R$9, Vypocty!$S$9*Vypocty!$H$6, IF('Míchání kitů'!I28&gt;0, Vypocty!$H$6, 0)))</f>
        <v>0</v>
      </c>
      <c r="J28" s="31">
        <f>IF('Míchání kitů'!J28&gt;Vypocty!$R$11, Vypocty!$S$11*Vypocty!$F$9, IF('Míchání kitů'!J28&gt;0, Vypocty!$F$9, 0))</f>
        <v>0</v>
      </c>
      <c r="K28" s="31">
        <f>IF('Míchání kitů'!K28&gt;Vypocty!$R$11, Vypocty!$S$11*Vypocty!$F$9, IF('Míchání kitů'!K28&gt;0, Vypocty!$F$9, 0))</f>
        <v>0</v>
      </c>
      <c r="L28" s="31">
        <f>IF('Míchání kitů'!L28&gt;Vypocty!$R$10, Vypocty!$S$10*Vypocty!$H$9, IF('Míchání kitů'!L28&gt;Vypocty!$R$9, Vypocty!$S$9*Vypocty!$H$9, IF('Míchání kitů'!L28&gt;0, Vypocty!$H$9, 0)))</f>
        <v>0</v>
      </c>
      <c r="M28" s="31">
        <f>IF('Míchání kitů'!M28&gt;0, Vypocty!$F$8, 0)</f>
        <v>0</v>
      </c>
      <c r="N28" s="31">
        <f>IF('Míchání kitů'!N28&gt;Vypocty!$R$10, Vypocty!$S$10*Vypocty!$J$5, IF('Míchání kitů'!N28&gt;Vypocty!$R$9, Vypocty!$S$9*Vypocty!$J$5, IF('Míchání kitů'!N28&gt;0, Vypocty!$J$5, 0)))</f>
        <v>0</v>
      </c>
      <c r="O28" s="31">
        <f>IF('Míchání kitů'!O28&gt;Vypocty!$R$10, Vypocty!$S$10*Vypocty!$J$5, IF('Míchání kitů'!O28&gt;Vypocty!$R$9, Vypocty!$S$9*Vypocty!$J$5, IF('Míchání kitů'!O28&gt;0, Vypocty!$J$5, 0)))</f>
        <v>0</v>
      </c>
      <c r="P28" s="31">
        <f>IF('Míchání kitů'!P28&gt;Vypocty!$R$10, Vypocty!$S$10*Vypocty!$J$6, IF('Míchání kitů'!P28&gt;Vypocty!$R$9, Vypocty!$S$9*Vypocty!$J$6, IF('Míchání kitů'!P28&gt;0, Vypocty!$J$6, 0)))</f>
        <v>0</v>
      </c>
      <c r="Q28" s="31">
        <f>IF('Míchání kitů'!Q28&gt;Vypocty!$R$10, Vypocty!$S$10*Vypocty!$H$8, IF('Míchání kitů'!Q28&gt;Vypocty!$R$9, Vypocty!$S$9*Vypocty!$H$8, IF('Míchání kitů'!Q28&gt;0, Vypocty!$H$8, 0)))</f>
        <v>0</v>
      </c>
    </row>
    <row r="29" spans="1:17" x14ac:dyDescent="0.25">
      <c r="A29" s="30">
        <v>18</v>
      </c>
      <c r="B29" s="30">
        <f>IF('Míchání kitů'!B29&gt;Vypocty!$R$10, Vypocty!$S$10*Vypocty!$F$5, IF('Míchání kitů'!B29&gt;Vypocty!$R$9, Vypocty!$S$9*Vypocty!$F$5, IF('Míchání kitů'!B29&gt;0, Vypocty!$F$5, 0)))</f>
        <v>0</v>
      </c>
      <c r="C29" s="30">
        <f>IF('Míchání kitů'!C29&gt;Vypocty!$R$10, Vypocty!$S$10*Vypocty!$F$6, IF('Míchání kitů'!C29&gt;Vypocty!$R$9, Vypocty!$S$9*Vypocty!$F$6, IF('Míchání kitů'!C29&gt;0, Vypocty!$F$6, 0)))</f>
        <v>0</v>
      </c>
      <c r="D29" s="30">
        <f>IF('Míchání kitů'!D29&gt;Vypocty!$R$10, Vypocty!$S$10*Vypocty!$F$7, IF('Míchání kitů'!D29&gt;Vypocty!$R$9, Vypocty!$S$9*Vypocty!$F$7, IF('Míchání kitů'!D29&gt;0, Vypocty!$F$7, 0)))</f>
        <v>0</v>
      </c>
      <c r="E29" s="31">
        <f>IF('Míchání kitů'!E29&gt;Vypocty!$R$10, Vypocty!$S$10*Vypocty!$H$5, IF('Míchání kitů'!E29&gt;Vypocty!$R$9, Vypocty!$S$9*Vypocty!$H$5, IF('Míchání kitů'!E29&gt;0, Vypocty!$H$5, 0)))</f>
        <v>0</v>
      </c>
      <c r="F29" s="31">
        <f>IF('Míchání kitů'!F29&gt;Vypocty!$R$10, Vypocty!$S$10*Vypocty!$H$5, IF('Míchání kitů'!F29&gt;Vypocty!$R$9, Vypocty!$S$9*Vypocty!$H$5, IF('Míchání kitů'!F29&gt;0, Vypocty!$H$5, 0)))</f>
        <v>0</v>
      </c>
      <c r="G29" s="31">
        <f>IF('Míchání kitů'!G29&gt;Vypocty!$R$10, Vypocty!$S$10*Vypocty!$H$7, IF('Míchání kitů'!G29&gt;Vypocty!$R$9, Vypocty!$S$9*Vypocty!$H$7, IF('Míchání kitů'!G29&gt;0, Vypocty!$H$7, 0)))</f>
        <v>0</v>
      </c>
      <c r="H29" s="31">
        <f>IF('Míchání kitů'!H29&gt;Vypocty!$R$10, Vypocty!$S$10*Vypocty!$H$6, IF('Míchání kitů'!H29&gt;Vypocty!$R$9, Vypocty!$S$9*Vypocty!$H$6, IF('Míchání kitů'!H29&gt;0, Vypocty!$H$6, 0)))</f>
        <v>0</v>
      </c>
      <c r="I29" s="31">
        <f>IF('Míchání kitů'!I29&gt;Vypocty!$R$10, Vypocty!$S$10*Vypocty!$H$6, IF('Míchání kitů'!I29&gt;Vypocty!$R$9, Vypocty!$S$9*Vypocty!$H$6, IF('Míchání kitů'!I29&gt;0, Vypocty!$H$6, 0)))</f>
        <v>0</v>
      </c>
      <c r="J29" s="31">
        <f>IF('Míchání kitů'!J29&gt;Vypocty!$R$11, Vypocty!$S$11*Vypocty!$F$9, IF('Míchání kitů'!J29&gt;0, Vypocty!$F$9, 0))</f>
        <v>0</v>
      </c>
      <c r="K29" s="31">
        <f>IF('Míchání kitů'!K29&gt;Vypocty!$R$11, Vypocty!$S$11*Vypocty!$F$9, IF('Míchání kitů'!K29&gt;0, Vypocty!$F$9, 0))</f>
        <v>0</v>
      </c>
      <c r="L29" s="31">
        <f>IF('Míchání kitů'!L29&gt;Vypocty!$R$10, Vypocty!$S$10*Vypocty!$H$9, IF('Míchání kitů'!L29&gt;Vypocty!$R$9, Vypocty!$S$9*Vypocty!$H$9, IF('Míchání kitů'!L29&gt;0, Vypocty!$H$9, 0)))</f>
        <v>0</v>
      </c>
      <c r="M29" s="31">
        <f>IF('Míchání kitů'!M29&gt;0, Vypocty!$F$8, 0)</f>
        <v>0</v>
      </c>
      <c r="N29" s="31">
        <f>IF('Míchání kitů'!N29&gt;Vypocty!$R$10, Vypocty!$S$10*Vypocty!$J$5, IF('Míchání kitů'!N29&gt;Vypocty!$R$9, Vypocty!$S$9*Vypocty!$J$5, IF('Míchání kitů'!N29&gt;0, Vypocty!$J$5, 0)))</f>
        <v>0</v>
      </c>
      <c r="O29" s="31">
        <f>IF('Míchání kitů'!O29&gt;Vypocty!$R$10, Vypocty!$S$10*Vypocty!$J$5, IF('Míchání kitů'!O29&gt;Vypocty!$R$9, Vypocty!$S$9*Vypocty!$J$5, IF('Míchání kitů'!O29&gt;0, Vypocty!$J$5, 0)))</f>
        <v>0</v>
      </c>
      <c r="P29" s="31">
        <f>IF('Míchání kitů'!P29&gt;Vypocty!$R$10, Vypocty!$S$10*Vypocty!$J$6, IF('Míchání kitů'!P29&gt;Vypocty!$R$9, Vypocty!$S$9*Vypocty!$J$6, IF('Míchání kitů'!P29&gt;0, Vypocty!$J$6, 0)))</f>
        <v>0</v>
      </c>
      <c r="Q29" s="31">
        <f>IF('Míchání kitů'!Q29&gt;Vypocty!$R$10, Vypocty!$S$10*Vypocty!$H$8, IF('Míchání kitů'!Q29&gt;Vypocty!$R$9, Vypocty!$S$9*Vypocty!$H$8, IF('Míchání kitů'!Q29&gt;0, Vypocty!$H$8, 0)))</f>
        <v>0</v>
      </c>
    </row>
    <row r="30" spans="1:17" x14ac:dyDescent="0.25">
      <c r="A30" s="30">
        <v>19</v>
      </c>
      <c r="B30" s="30">
        <f>IF('Míchání kitů'!B30&gt;Vypocty!$R$10, Vypocty!$S$10*Vypocty!$F$5, IF('Míchání kitů'!B30&gt;Vypocty!$R$9, Vypocty!$S$9*Vypocty!$F$5, IF('Míchání kitů'!B30&gt;0, Vypocty!$F$5, 0)))</f>
        <v>0</v>
      </c>
      <c r="C30" s="30">
        <f>IF('Míchání kitů'!C30&gt;Vypocty!$R$10, Vypocty!$S$10*Vypocty!$F$6, IF('Míchání kitů'!C30&gt;Vypocty!$R$9, Vypocty!$S$9*Vypocty!$F$6, IF('Míchání kitů'!C30&gt;0, Vypocty!$F$6, 0)))</f>
        <v>0</v>
      </c>
      <c r="D30" s="30">
        <f>IF('Míchání kitů'!D30&gt;Vypocty!$R$10, Vypocty!$S$10*Vypocty!$F$7, IF('Míchání kitů'!D30&gt;Vypocty!$R$9, Vypocty!$S$9*Vypocty!$F$7, IF('Míchání kitů'!D30&gt;0, Vypocty!$F$7, 0)))</f>
        <v>0</v>
      </c>
      <c r="E30" s="31">
        <f>IF('Míchání kitů'!E30&gt;Vypocty!$R$10, Vypocty!$S$10*Vypocty!$H$5, IF('Míchání kitů'!E30&gt;Vypocty!$R$9, Vypocty!$S$9*Vypocty!$H$5, IF('Míchání kitů'!E30&gt;0, Vypocty!$H$5, 0)))</f>
        <v>0</v>
      </c>
      <c r="F30" s="31">
        <f>IF('Míchání kitů'!F30&gt;Vypocty!$R$10, Vypocty!$S$10*Vypocty!$H$5, IF('Míchání kitů'!F30&gt;Vypocty!$R$9, Vypocty!$S$9*Vypocty!$H$5, IF('Míchání kitů'!F30&gt;0, Vypocty!$H$5, 0)))</f>
        <v>0</v>
      </c>
      <c r="G30" s="31">
        <f>IF('Míchání kitů'!G30&gt;Vypocty!$R$10, Vypocty!$S$10*Vypocty!$H$7, IF('Míchání kitů'!G30&gt;Vypocty!$R$9, Vypocty!$S$9*Vypocty!$H$7, IF('Míchání kitů'!G30&gt;0, Vypocty!$H$7, 0)))</f>
        <v>0</v>
      </c>
      <c r="H30" s="31">
        <f>IF('Míchání kitů'!H30&gt;Vypocty!$R$10, Vypocty!$S$10*Vypocty!$H$6, IF('Míchání kitů'!H30&gt;Vypocty!$R$9, Vypocty!$S$9*Vypocty!$H$6, IF('Míchání kitů'!H30&gt;0, Vypocty!$H$6, 0)))</f>
        <v>0</v>
      </c>
      <c r="I30" s="31">
        <f>IF('Míchání kitů'!I30&gt;Vypocty!$R$10, Vypocty!$S$10*Vypocty!$H$6, IF('Míchání kitů'!I30&gt;Vypocty!$R$9, Vypocty!$S$9*Vypocty!$H$6, IF('Míchání kitů'!I30&gt;0, Vypocty!$H$6, 0)))</f>
        <v>0</v>
      </c>
      <c r="J30" s="31">
        <f>IF('Míchání kitů'!J30&gt;Vypocty!$R$11, Vypocty!$S$11*Vypocty!$F$9, IF('Míchání kitů'!J30&gt;0, Vypocty!$F$9, 0))</f>
        <v>0</v>
      </c>
      <c r="K30" s="31">
        <f>IF('Míchání kitů'!K30&gt;Vypocty!$R$11, Vypocty!$S$11*Vypocty!$F$9, IF('Míchání kitů'!K30&gt;0, Vypocty!$F$9, 0))</f>
        <v>0</v>
      </c>
      <c r="L30" s="31">
        <f>IF('Míchání kitů'!L30&gt;Vypocty!$R$10, Vypocty!$S$10*Vypocty!$H$9, IF('Míchání kitů'!L30&gt;Vypocty!$R$9, Vypocty!$S$9*Vypocty!$H$9, IF('Míchání kitů'!L30&gt;0, Vypocty!$H$9, 0)))</f>
        <v>0</v>
      </c>
      <c r="M30" s="31">
        <f>IF('Míchání kitů'!M30&gt;0, Vypocty!$F$8, 0)</f>
        <v>0</v>
      </c>
      <c r="N30" s="31">
        <f>IF('Míchání kitů'!N30&gt;Vypocty!$R$10, Vypocty!$S$10*Vypocty!$J$5, IF('Míchání kitů'!N30&gt;Vypocty!$R$9, Vypocty!$S$9*Vypocty!$J$5, IF('Míchání kitů'!N30&gt;0, Vypocty!$J$5, 0)))</f>
        <v>0</v>
      </c>
      <c r="O30" s="31">
        <f>IF('Míchání kitů'!O30&gt;Vypocty!$R$10, Vypocty!$S$10*Vypocty!$J$5, IF('Míchání kitů'!O30&gt;Vypocty!$R$9, Vypocty!$S$9*Vypocty!$J$5, IF('Míchání kitů'!O30&gt;0, Vypocty!$J$5, 0)))</f>
        <v>0</v>
      </c>
      <c r="P30" s="31">
        <f>IF('Míchání kitů'!P30&gt;Vypocty!$R$10, Vypocty!$S$10*Vypocty!$J$6, IF('Míchání kitů'!P30&gt;Vypocty!$R$9, Vypocty!$S$9*Vypocty!$J$6, IF('Míchání kitů'!P30&gt;0, Vypocty!$J$6, 0)))</f>
        <v>0</v>
      </c>
      <c r="Q30" s="31">
        <f>IF('Míchání kitů'!Q30&gt;Vypocty!$R$10, Vypocty!$S$10*Vypocty!$H$8, IF('Míchání kitů'!Q30&gt;Vypocty!$R$9, Vypocty!$S$9*Vypocty!$H$8, IF('Míchání kitů'!Q30&gt;0, Vypocty!$H$8, 0)))</f>
        <v>0</v>
      </c>
    </row>
    <row r="31" spans="1:17" x14ac:dyDescent="0.25">
      <c r="A31" s="30">
        <v>20</v>
      </c>
      <c r="B31" s="30">
        <f>IF('Míchání kitů'!B31&gt;Vypocty!$R$10, Vypocty!$S$10*Vypocty!$F$5, IF('Míchání kitů'!B31&gt;Vypocty!$R$9, Vypocty!$S$9*Vypocty!$F$5, IF('Míchání kitů'!B31&gt;0, Vypocty!$F$5, 0)))</f>
        <v>0</v>
      </c>
      <c r="C31" s="30">
        <f>IF('Míchání kitů'!C31&gt;Vypocty!$R$10, Vypocty!$S$10*Vypocty!$F$6, IF('Míchání kitů'!C31&gt;Vypocty!$R$9, Vypocty!$S$9*Vypocty!$F$6, IF('Míchání kitů'!C31&gt;0, Vypocty!$F$6, 0)))</f>
        <v>0</v>
      </c>
      <c r="D31" s="30">
        <f>IF('Míchání kitů'!D31&gt;Vypocty!$R$10, Vypocty!$S$10*Vypocty!$F$7, IF('Míchání kitů'!D31&gt;Vypocty!$R$9, Vypocty!$S$9*Vypocty!$F$7, IF('Míchání kitů'!D31&gt;0, Vypocty!$F$7, 0)))</f>
        <v>0</v>
      </c>
      <c r="E31" s="31">
        <f>IF('Míchání kitů'!E31&gt;Vypocty!$R$10, Vypocty!$S$10*Vypocty!$H$5, IF('Míchání kitů'!E31&gt;Vypocty!$R$9, Vypocty!$S$9*Vypocty!$H$5, IF('Míchání kitů'!E31&gt;0, Vypocty!$H$5, 0)))</f>
        <v>0</v>
      </c>
      <c r="F31" s="31">
        <f>IF('Míchání kitů'!F31&gt;Vypocty!$R$10, Vypocty!$S$10*Vypocty!$H$5, IF('Míchání kitů'!F31&gt;Vypocty!$R$9, Vypocty!$S$9*Vypocty!$H$5, IF('Míchání kitů'!F31&gt;0, Vypocty!$H$5, 0)))</f>
        <v>0</v>
      </c>
      <c r="G31" s="31">
        <f>IF('Míchání kitů'!G31&gt;Vypocty!$R$10, Vypocty!$S$10*Vypocty!$H$7, IF('Míchání kitů'!G31&gt;Vypocty!$R$9, Vypocty!$S$9*Vypocty!$H$7, IF('Míchání kitů'!G31&gt;0, Vypocty!$H$7, 0)))</f>
        <v>0</v>
      </c>
      <c r="H31" s="31">
        <f>IF('Míchání kitů'!H31&gt;Vypocty!$R$10, Vypocty!$S$10*Vypocty!$H$6, IF('Míchání kitů'!H31&gt;Vypocty!$R$9, Vypocty!$S$9*Vypocty!$H$6, IF('Míchání kitů'!H31&gt;0, Vypocty!$H$6, 0)))</f>
        <v>0</v>
      </c>
      <c r="I31" s="31">
        <f>IF('Míchání kitů'!I31&gt;Vypocty!$R$10, Vypocty!$S$10*Vypocty!$H$6, IF('Míchání kitů'!I31&gt;Vypocty!$R$9, Vypocty!$S$9*Vypocty!$H$6, IF('Míchání kitů'!I31&gt;0, Vypocty!$H$6, 0)))</f>
        <v>0</v>
      </c>
      <c r="J31" s="31">
        <f>IF('Míchání kitů'!J31&gt;Vypocty!$R$11, Vypocty!$S$11*Vypocty!$F$9, IF('Míchání kitů'!J31&gt;0, Vypocty!$F$9, 0))</f>
        <v>0</v>
      </c>
      <c r="K31" s="31">
        <f>IF('Míchání kitů'!K31&gt;Vypocty!$R$11, Vypocty!$S$11*Vypocty!$F$9, IF('Míchání kitů'!K31&gt;0, Vypocty!$F$9, 0))</f>
        <v>0</v>
      </c>
      <c r="L31" s="31">
        <f>IF('Míchání kitů'!L31&gt;Vypocty!$R$10, Vypocty!$S$10*Vypocty!$H$9, IF('Míchání kitů'!L31&gt;Vypocty!$R$9, Vypocty!$S$9*Vypocty!$H$9, IF('Míchání kitů'!L31&gt;0, Vypocty!$H$9, 0)))</f>
        <v>0</v>
      </c>
      <c r="M31" s="31">
        <f>IF('Míchání kitů'!M31&gt;0, Vypocty!$F$8, 0)</f>
        <v>0</v>
      </c>
      <c r="N31" s="31">
        <f>IF('Míchání kitů'!N31&gt;Vypocty!$R$10, Vypocty!$S$10*Vypocty!$J$5, IF('Míchání kitů'!N31&gt;Vypocty!$R$9, Vypocty!$S$9*Vypocty!$J$5, IF('Míchání kitů'!N31&gt;0, Vypocty!$J$5, 0)))</f>
        <v>0</v>
      </c>
      <c r="O31" s="31">
        <f>IF('Míchání kitů'!O31&gt;Vypocty!$R$10, Vypocty!$S$10*Vypocty!$J$5, IF('Míchání kitů'!O31&gt;Vypocty!$R$9, Vypocty!$S$9*Vypocty!$J$5, IF('Míchání kitů'!O31&gt;0, Vypocty!$J$5, 0)))</f>
        <v>0</v>
      </c>
      <c r="P31" s="31">
        <f>IF('Míchání kitů'!P31&gt;Vypocty!$R$10, Vypocty!$S$10*Vypocty!$J$6, IF('Míchání kitů'!P31&gt;Vypocty!$R$9, Vypocty!$S$9*Vypocty!$J$6, IF('Míchání kitů'!P31&gt;0, Vypocty!$J$6, 0)))</f>
        <v>0</v>
      </c>
      <c r="Q31" s="31">
        <f>IF('Míchání kitů'!Q31&gt;Vypocty!$R$10, Vypocty!$S$10*Vypocty!$H$8, IF('Míchání kitů'!Q31&gt;Vypocty!$R$9, Vypocty!$S$9*Vypocty!$H$8, IF('Míchání kitů'!Q31&gt;0, Vypocty!$H$8, 0)))</f>
        <v>0</v>
      </c>
    </row>
    <row r="32" spans="1:17" x14ac:dyDescent="0.25">
      <c r="A32" s="30">
        <v>21</v>
      </c>
      <c r="B32" s="30">
        <f>IF('Míchání kitů'!B32&gt;Vypocty!$R$10, Vypocty!$S$10*Vypocty!$F$5, IF('Míchání kitů'!B32&gt;Vypocty!$R$9, Vypocty!$S$9*Vypocty!$F$5, IF('Míchání kitů'!B32&gt;0, Vypocty!$F$5, 0)))</f>
        <v>0</v>
      </c>
      <c r="C32" s="30">
        <f>IF('Míchání kitů'!C32&gt;Vypocty!$R$10, Vypocty!$S$10*Vypocty!$F$6, IF('Míchání kitů'!C32&gt;Vypocty!$R$9, Vypocty!$S$9*Vypocty!$F$6, IF('Míchání kitů'!C32&gt;0, Vypocty!$F$6, 0)))</f>
        <v>0</v>
      </c>
      <c r="D32" s="30">
        <f>IF('Míchání kitů'!D32&gt;Vypocty!$R$10, Vypocty!$S$10*Vypocty!$F$7, IF('Míchání kitů'!D32&gt;Vypocty!$R$9, Vypocty!$S$9*Vypocty!$F$7, IF('Míchání kitů'!D32&gt;0, Vypocty!$F$7, 0)))</f>
        <v>0</v>
      </c>
      <c r="E32" s="31">
        <f>IF('Míchání kitů'!E32&gt;Vypocty!$R$10, Vypocty!$S$10*Vypocty!$H$5, IF('Míchání kitů'!E32&gt;Vypocty!$R$9, Vypocty!$S$9*Vypocty!$H$5, IF('Míchání kitů'!E32&gt;0, Vypocty!$H$5, 0)))</f>
        <v>0</v>
      </c>
      <c r="F32" s="31">
        <f>IF('Míchání kitů'!F32&gt;Vypocty!$R$10, Vypocty!$S$10*Vypocty!$H$5, IF('Míchání kitů'!F32&gt;Vypocty!$R$9, Vypocty!$S$9*Vypocty!$H$5, IF('Míchání kitů'!F32&gt;0, Vypocty!$H$5, 0)))</f>
        <v>0</v>
      </c>
      <c r="G32" s="31">
        <f>IF('Míchání kitů'!G32&gt;Vypocty!$R$10, Vypocty!$S$10*Vypocty!$H$7, IF('Míchání kitů'!G32&gt;Vypocty!$R$9, Vypocty!$S$9*Vypocty!$H$7, IF('Míchání kitů'!G32&gt;0, Vypocty!$H$7, 0)))</f>
        <v>0</v>
      </c>
      <c r="H32" s="31">
        <f>IF('Míchání kitů'!H32&gt;Vypocty!$R$10, Vypocty!$S$10*Vypocty!$H$6, IF('Míchání kitů'!H32&gt;Vypocty!$R$9, Vypocty!$S$9*Vypocty!$H$6, IF('Míchání kitů'!H32&gt;0, Vypocty!$H$6, 0)))</f>
        <v>0</v>
      </c>
      <c r="I32" s="31">
        <f>IF('Míchání kitů'!I32&gt;Vypocty!$R$10, Vypocty!$S$10*Vypocty!$H$6, IF('Míchání kitů'!I32&gt;Vypocty!$R$9, Vypocty!$S$9*Vypocty!$H$6, IF('Míchání kitů'!I32&gt;0, Vypocty!$H$6, 0)))</f>
        <v>0</v>
      </c>
      <c r="J32" s="31">
        <f>IF('Míchání kitů'!J32&gt;Vypocty!$R$11, Vypocty!$S$11*Vypocty!$F$9, IF('Míchání kitů'!J32&gt;0, Vypocty!$F$9, 0))</f>
        <v>0</v>
      </c>
      <c r="K32" s="31">
        <f>IF('Míchání kitů'!K32&gt;Vypocty!$R$11, Vypocty!$S$11*Vypocty!$F$9, IF('Míchání kitů'!K32&gt;0, Vypocty!$F$9, 0))</f>
        <v>0</v>
      </c>
      <c r="L32" s="31">
        <f>IF('Míchání kitů'!L32&gt;Vypocty!$R$10, Vypocty!$S$10*Vypocty!$H$9, IF('Míchání kitů'!L32&gt;Vypocty!$R$9, Vypocty!$S$9*Vypocty!$H$9, IF('Míchání kitů'!L32&gt;0, Vypocty!$H$9, 0)))</f>
        <v>0</v>
      </c>
      <c r="M32" s="31">
        <f>IF('Míchání kitů'!M32&gt;0, Vypocty!$F$8, 0)</f>
        <v>0</v>
      </c>
      <c r="N32" s="31">
        <f>IF('Míchání kitů'!N32&gt;Vypocty!$R$10, Vypocty!$S$10*Vypocty!$J$5, IF('Míchání kitů'!N32&gt;Vypocty!$R$9, Vypocty!$S$9*Vypocty!$J$5, IF('Míchání kitů'!N32&gt;0, Vypocty!$J$5, 0)))</f>
        <v>0</v>
      </c>
      <c r="O32" s="31">
        <f>IF('Míchání kitů'!O32&gt;Vypocty!$R$10, Vypocty!$S$10*Vypocty!$J$5, IF('Míchání kitů'!O32&gt;Vypocty!$R$9, Vypocty!$S$9*Vypocty!$J$5, IF('Míchání kitů'!O32&gt;0, Vypocty!$J$5, 0)))</f>
        <v>0</v>
      </c>
      <c r="P32" s="31">
        <f>IF('Míchání kitů'!P32&gt;Vypocty!$R$10, Vypocty!$S$10*Vypocty!$J$6, IF('Míchání kitů'!P32&gt;Vypocty!$R$9, Vypocty!$S$9*Vypocty!$J$6, IF('Míchání kitů'!P32&gt;0, Vypocty!$J$6, 0)))</f>
        <v>0</v>
      </c>
      <c r="Q32" s="31">
        <f>IF('Míchání kitů'!Q32&gt;Vypocty!$R$10, Vypocty!$S$10*Vypocty!$H$8, IF('Míchání kitů'!Q32&gt;Vypocty!$R$9, Vypocty!$S$9*Vypocty!$H$8, IF('Míchání kitů'!Q32&gt;0, Vypocty!$H$8, 0)))</f>
        <v>0</v>
      </c>
    </row>
    <row r="33" spans="1:17" x14ac:dyDescent="0.25">
      <c r="A33" s="30">
        <v>22</v>
      </c>
      <c r="B33" s="30">
        <f>IF('Míchání kitů'!B33&gt;Vypocty!$R$10, Vypocty!$S$10*Vypocty!$F$5, IF('Míchání kitů'!B33&gt;Vypocty!$R$9, Vypocty!$S$9*Vypocty!$F$5, IF('Míchání kitů'!B33&gt;0, Vypocty!$F$5, 0)))</f>
        <v>0</v>
      </c>
      <c r="C33" s="30">
        <f>IF('Míchání kitů'!C33&gt;Vypocty!$R$10, Vypocty!$S$10*Vypocty!$F$6, IF('Míchání kitů'!C33&gt;Vypocty!$R$9, Vypocty!$S$9*Vypocty!$F$6, IF('Míchání kitů'!C33&gt;0, Vypocty!$F$6, 0)))</f>
        <v>0</v>
      </c>
      <c r="D33" s="30">
        <f>IF('Míchání kitů'!D33&gt;Vypocty!$R$10, Vypocty!$S$10*Vypocty!$F$7, IF('Míchání kitů'!D33&gt;Vypocty!$R$9, Vypocty!$S$9*Vypocty!$F$7, IF('Míchání kitů'!D33&gt;0, Vypocty!$F$7, 0)))</f>
        <v>0</v>
      </c>
      <c r="E33" s="31">
        <f>IF('Míchání kitů'!E33&gt;Vypocty!$R$10, Vypocty!$S$10*Vypocty!$H$5, IF('Míchání kitů'!E33&gt;Vypocty!$R$9, Vypocty!$S$9*Vypocty!$H$5, IF('Míchání kitů'!E33&gt;0, Vypocty!$H$5, 0)))</f>
        <v>0</v>
      </c>
      <c r="F33" s="31">
        <f>IF('Míchání kitů'!F33&gt;Vypocty!$R$10, Vypocty!$S$10*Vypocty!$H$5, IF('Míchání kitů'!F33&gt;Vypocty!$R$9, Vypocty!$S$9*Vypocty!$H$5, IF('Míchání kitů'!F33&gt;0, Vypocty!$H$5, 0)))</f>
        <v>0</v>
      </c>
      <c r="G33" s="31">
        <f>IF('Míchání kitů'!G33&gt;Vypocty!$R$10, Vypocty!$S$10*Vypocty!$H$7, IF('Míchání kitů'!G33&gt;Vypocty!$R$9, Vypocty!$S$9*Vypocty!$H$7, IF('Míchání kitů'!G33&gt;0, Vypocty!$H$7, 0)))</f>
        <v>0</v>
      </c>
      <c r="H33" s="31">
        <f>IF('Míchání kitů'!H33&gt;Vypocty!$R$10, Vypocty!$S$10*Vypocty!$H$6, IF('Míchání kitů'!H33&gt;Vypocty!$R$9, Vypocty!$S$9*Vypocty!$H$6, IF('Míchání kitů'!H33&gt;0, Vypocty!$H$6, 0)))</f>
        <v>0</v>
      </c>
      <c r="I33" s="31">
        <f>IF('Míchání kitů'!I33&gt;Vypocty!$R$10, Vypocty!$S$10*Vypocty!$H$6, IF('Míchání kitů'!I33&gt;Vypocty!$R$9, Vypocty!$S$9*Vypocty!$H$6, IF('Míchání kitů'!I33&gt;0, Vypocty!$H$6, 0)))</f>
        <v>0</v>
      </c>
      <c r="J33" s="31">
        <f>IF('Míchání kitů'!J33&gt;Vypocty!$R$11, Vypocty!$S$11*Vypocty!$F$9, IF('Míchání kitů'!J33&gt;0, Vypocty!$F$9, 0))</f>
        <v>0</v>
      </c>
      <c r="K33" s="31">
        <f>IF('Míchání kitů'!K33&gt;Vypocty!$R$11, Vypocty!$S$11*Vypocty!$F$9, IF('Míchání kitů'!K33&gt;0, Vypocty!$F$9, 0))</f>
        <v>0</v>
      </c>
      <c r="L33" s="31">
        <f>IF('Míchání kitů'!L33&gt;Vypocty!$R$10, Vypocty!$S$10*Vypocty!$H$9, IF('Míchání kitů'!L33&gt;Vypocty!$R$9, Vypocty!$S$9*Vypocty!$H$9, IF('Míchání kitů'!L33&gt;0, Vypocty!$H$9, 0)))</f>
        <v>0</v>
      </c>
      <c r="M33" s="31">
        <f>IF('Míchání kitů'!M33&gt;0, Vypocty!$F$8, 0)</f>
        <v>0</v>
      </c>
      <c r="N33" s="31">
        <f>IF('Míchání kitů'!N33&gt;Vypocty!$R$10, Vypocty!$S$10*Vypocty!$J$5, IF('Míchání kitů'!N33&gt;Vypocty!$R$9, Vypocty!$S$9*Vypocty!$J$5, IF('Míchání kitů'!N33&gt;0, Vypocty!$J$5, 0)))</f>
        <v>0</v>
      </c>
      <c r="O33" s="31">
        <f>IF('Míchání kitů'!O33&gt;Vypocty!$R$10, Vypocty!$S$10*Vypocty!$J$5, IF('Míchání kitů'!O33&gt;Vypocty!$R$9, Vypocty!$S$9*Vypocty!$J$5, IF('Míchání kitů'!O33&gt;0, Vypocty!$J$5, 0)))</f>
        <v>0</v>
      </c>
      <c r="P33" s="31">
        <f>IF('Míchání kitů'!P33&gt;Vypocty!$R$10, Vypocty!$S$10*Vypocty!$J$6, IF('Míchání kitů'!P33&gt;Vypocty!$R$9, Vypocty!$S$9*Vypocty!$J$6, IF('Míchání kitů'!P33&gt;0, Vypocty!$J$6, 0)))</f>
        <v>0</v>
      </c>
      <c r="Q33" s="31">
        <f>IF('Míchání kitů'!Q33&gt;Vypocty!$R$10, Vypocty!$S$10*Vypocty!$H$8, IF('Míchání kitů'!Q33&gt;Vypocty!$R$9, Vypocty!$S$9*Vypocty!$H$8, IF('Míchání kitů'!Q33&gt;0, Vypocty!$H$8, 0)))</f>
        <v>0</v>
      </c>
    </row>
    <row r="34" spans="1:17" x14ac:dyDescent="0.25">
      <c r="A34" s="30">
        <v>23</v>
      </c>
      <c r="B34" s="30">
        <f>IF('Míchání kitů'!B34&gt;Vypocty!$R$10, Vypocty!$S$10*Vypocty!$F$5, IF('Míchání kitů'!B34&gt;Vypocty!$R$9, Vypocty!$S$9*Vypocty!$F$5, IF('Míchání kitů'!B34&gt;0, Vypocty!$F$5, 0)))</f>
        <v>0</v>
      </c>
      <c r="C34" s="30">
        <f>IF('Míchání kitů'!C34&gt;Vypocty!$R$10, Vypocty!$S$10*Vypocty!$F$6, IF('Míchání kitů'!C34&gt;Vypocty!$R$9, Vypocty!$S$9*Vypocty!$F$6, IF('Míchání kitů'!C34&gt;0, Vypocty!$F$6, 0)))</f>
        <v>0</v>
      </c>
      <c r="D34" s="30">
        <f>IF('Míchání kitů'!D34&gt;Vypocty!$R$10, Vypocty!$S$10*Vypocty!$F$7, IF('Míchání kitů'!D34&gt;Vypocty!$R$9, Vypocty!$S$9*Vypocty!$F$7, IF('Míchání kitů'!D34&gt;0, Vypocty!$F$7, 0)))</f>
        <v>0</v>
      </c>
      <c r="E34" s="31">
        <f>IF('Míchání kitů'!E34&gt;Vypocty!$R$10, Vypocty!$S$10*Vypocty!$H$5, IF('Míchání kitů'!E34&gt;Vypocty!$R$9, Vypocty!$S$9*Vypocty!$H$5, IF('Míchání kitů'!E34&gt;0, Vypocty!$H$5, 0)))</f>
        <v>0</v>
      </c>
      <c r="F34" s="31">
        <f>IF('Míchání kitů'!F34&gt;Vypocty!$R$10, Vypocty!$S$10*Vypocty!$H$5, IF('Míchání kitů'!F34&gt;Vypocty!$R$9, Vypocty!$S$9*Vypocty!$H$5, IF('Míchání kitů'!F34&gt;0, Vypocty!$H$5, 0)))</f>
        <v>0</v>
      </c>
      <c r="G34" s="31">
        <f>IF('Míchání kitů'!G34&gt;Vypocty!$R$10, Vypocty!$S$10*Vypocty!$H$7, IF('Míchání kitů'!G34&gt;Vypocty!$R$9, Vypocty!$S$9*Vypocty!$H$7, IF('Míchání kitů'!G34&gt;0, Vypocty!$H$7, 0)))</f>
        <v>0</v>
      </c>
      <c r="H34" s="31">
        <f>IF('Míchání kitů'!H34&gt;Vypocty!$R$10, Vypocty!$S$10*Vypocty!$H$6, IF('Míchání kitů'!H34&gt;Vypocty!$R$9, Vypocty!$S$9*Vypocty!$H$6, IF('Míchání kitů'!H34&gt;0, Vypocty!$H$6, 0)))</f>
        <v>0</v>
      </c>
      <c r="I34" s="31">
        <f>IF('Míchání kitů'!I34&gt;Vypocty!$R$10, Vypocty!$S$10*Vypocty!$H$6, IF('Míchání kitů'!I34&gt;Vypocty!$R$9, Vypocty!$S$9*Vypocty!$H$6, IF('Míchání kitů'!I34&gt;0, Vypocty!$H$6, 0)))</f>
        <v>0</v>
      </c>
      <c r="J34" s="31">
        <f>IF('Míchání kitů'!J34&gt;Vypocty!$R$11, Vypocty!$S$11*Vypocty!$F$9, IF('Míchání kitů'!J34&gt;0, Vypocty!$F$9, 0))</f>
        <v>0</v>
      </c>
      <c r="K34" s="31">
        <f>IF('Míchání kitů'!K34&gt;Vypocty!$R$11, Vypocty!$S$11*Vypocty!$F$9, IF('Míchání kitů'!K34&gt;0, Vypocty!$F$9, 0))</f>
        <v>0</v>
      </c>
      <c r="L34" s="31">
        <f>IF('Míchání kitů'!L34&gt;Vypocty!$R$10, Vypocty!$S$10*Vypocty!$H$9, IF('Míchání kitů'!L34&gt;Vypocty!$R$9, Vypocty!$S$9*Vypocty!$H$9, IF('Míchání kitů'!L34&gt;0, Vypocty!$H$9, 0)))</f>
        <v>0</v>
      </c>
      <c r="M34" s="31">
        <f>IF('Míchání kitů'!M34&gt;0, Vypocty!$F$8, 0)</f>
        <v>0</v>
      </c>
      <c r="N34" s="31">
        <f>IF('Míchání kitů'!N34&gt;Vypocty!$R$10, Vypocty!$S$10*Vypocty!$J$5, IF('Míchání kitů'!N34&gt;Vypocty!$R$9, Vypocty!$S$9*Vypocty!$J$5, IF('Míchání kitů'!N34&gt;0, Vypocty!$J$5, 0)))</f>
        <v>0</v>
      </c>
      <c r="O34" s="31">
        <f>IF('Míchání kitů'!O34&gt;Vypocty!$R$10, Vypocty!$S$10*Vypocty!$J$5, IF('Míchání kitů'!O34&gt;Vypocty!$R$9, Vypocty!$S$9*Vypocty!$J$5, IF('Míchání kitů'!O34&gt;0, Vypocty!$J$5, 0)))</f>
        <v>0</v>
      </c>
      <c r="P34" s="31">
        <f>IF('Míchání kitů'!P34&gt;Vypocty!$R$10, Vypocty!$S$10*Vypocty!$J$6, IF('Míchání kitů'!P34&gt;Vypocty!$R$9, Vypocty!$S$9*Vypocty!$J$6, IF('Míchání kitů'!P34&gt;0, Vypocty!$J$6, 0)))</f>
        <v>0</v>
      </c>
      <c r="Q34" s="31">
        <f>IF('Míchání kitů'!Q34&gt;Vypocty!$R$10, Vypocty!$S$10*Vypocty!$H$8, IF('Míchání kitů'!Q34&gt;Vypocty!$R$9, Vypocty!$S$9*Vypocty!$H$8, IF('Míchání kitů'!Q34&gt;0, Vypocty!$H$8, 0)))</f>
        <v>0</v>
      </c>
    </row>
    <row r="35" spans="1:17" x14ac:dyDescent="0.25">
      <c r="A35" s="30">
        <v>24</v>
      </c>
      <c r="B35" s="30">
        <f>IF('Míchání kitů'!B35&gt;Vypocty!$R$10, Vypocty!$S$10*Vypocty!$F$5, IF('Míchání kitů'!B35&gt;Vypocty!$R$9, Vypocty!$S$9*Vypocty!$F$5, IF('Míchání kitů'!B35&gt;0, Vypocty!$F$5, 0)))</f>
        <v>0</v>
      </c>
      <c r="C35" s="30">
        <f>IF('Míchání kitů'!C35&gt;Vypocty!$R$10, Vypocty!$S$10*Vypocty!$F$6, IF('Míchání kitů'!C35&gt;Vypocty!$R$9, Vypocty!$S$9*Vypocty!$F$6, IF('Míchání kitů'!C35&gt;0, Vypocty!$F$6, 0)))</f>
        <v>0</v>
      </c>
      <c r="D35" s="30">
        <f>IF('Míchání kitů'!D35&gt;Vypocty!$R$10, Vypocty!$S$10*Vypocty!$F$7, IF('Míchání kitů'!D35&gt;Vypocty!$R$9, Vypocty!$S$9*Vypocty!$F$7, IF('Míchání kitů'!D35&gt;0, Vypocty!$F$7, 0)))</f>
        <v>0</v>
      </c>
      <c r="E35" s="31">
        <f>IF('Míchání kitů'!E35&gt;Vypocty!$R$10, Vypocty!$S$10*Vypocty!$H$5, IF('Míchání kitů'!E35&gt;Vypocty!$R$9, Vypocty!$S$9*Vypocty!$H$5, IF('Míchání kitů'!E35&gt;0, Vypocty!$H$5, 0)))</f>
        <v>0</v>
      </c>
      <c r="F35" s="31">
        <f>IF('Míchání kitů'!F35&gt;Vypocty!$R$10, Vypocty!$S$10*Vypocty!$H$5, IF('Míchání kitů'!F35&gt;Vypocty!$R$9, Vypocty!$S$9*Vypocty!$H$5, IF('Míchání kitů'!F35&gt;0, Vypocty!$H$5, 0)))</f>
        <v>0</v>
      </c>
      <c r="G35" s="31">
        <f>IF('Míchání kitů'!G35&gt;Vypocty!$R$10, Vypocty!$S$10*Vypocty!$H$7, IF('Míchání kitů'!G35&gt;Vypocty!$R$9, Vypocty!$S$9*Vypocty!$H$7, IF('Míchání kitů'!G35&gt;0, Vypocty!$H$7, 0)))</f>
        <v>0</v>
      </c>
      <c r="H35" s="31">
        <f>IF('Míchání kitů'!H35&gt;Vypocty!$R$10, Vypocty!$S$10*Vypocty!$H$6, IF('Míchání kitů'!H35&gt;Vypocty!$R$9, Vypocty!$S$9*Vypocty!$H$6, IF('Míchání kitů'!H35&gt;0, Vypocty!$H$6, 0)))</f>
        <v>0</v>
      </c>
      <c r="I35" s="31">
        <f>IF('Míchání kitů'!I35&gt;Vypocty!$R$10, Vypocty!$S$10*Vypocty!$H$6, IF('Míchání kitů'!I35&gt;Vypocty!$R$9, Vypocty!$S$9*Vypocty!$H$6, IF('Míchání kitů'!I35&gt;0, Vypocty!$H$6, 0)))</f>
        <v>0</v>
      </c>
      <c r="J35" s="31">
        <f>IF('Míchání kitů'!J35&gt;Vypocty!$R$11, Vypocty!$S$11*Vypocty!$F$9, IF('Míchání kitů'!J35&gt;0, Vypocty!$F$9, 0))</f>
        <v>0</v>
      </c>
      <c r="K35" s="31">
        <f>IF('Míchání kitů'!K35&gt;Vypocty!$R$11, Vypocty!$S$11*Vypocty!$F$9, IF('Míchání kitů'!K35&gt;0, Vypocty!$F$9, 0))</f>
        <v>0</v>
      </c>
      <c r="L35" s="31">
        <f>IF('Míchání kitů'!L35&gt;Vypocty!$R$10, Vypocty!$S$10*Vypocty!$H$9, IF('Míchání kitů'!L35&gt;Vypocty!$R$9, Vypocty!$S$9*Vypocty!$H$9, IF('Míchání kitů'!L35&gt;0, Vypocty!$H$9, 0)))</f>
        <v>0</v>
      </c>
      <c r="M35" s="31">
        <f>IF('Míchání kitů'!M35&gt;0, Vypocty!$F$8, 0)</f>
        <v>0</v>
      </c>
      <c r="N35" s="31">
        <f>IF('Míchání kitů'!N35&gt;Vypocty!$R$10, Vypocty!$S$10*Vypocty!$J$5, IF('Míchání kitů'!N35&gt;Vypocty!$R$9, Vypocty!$S$9*Vypocty!$J$5, IF('Míchání kitů'!N35&gt;0, Vypocty!$J$5, 0)))</f>
        <v>0</v>
      </c>
      <c r="O35" s="31">
        <f>IF('Míchání kitů'!O35&gt;Vypocty!$R$10, Vypocty!$S$10*Vypocty!$J$5, IF('Míchání kitů'!O35&gt;Vypocty!$R$9, Vypocty!$S$9*Vypocty!$J$5, IF('Míchání kitů'!O35&gt;0, Vypocty!$J$5, 0)))</f>
        <v>0</v>
      </c>
      <c r="P35" s="31">
        <f>IF('Míchání kitů'!P35&gt;Vypocty!$R$10, Vypocty!$S$10*Vypocty!$J$6, IF('Míchání kitů'!P35&gt;Vypocty!$R$9, Vypocty!$S$9*Vypocty!$J$6, IF('Míchání kitů'!P35&gt;0, Vypocty!$J$6, 0)))</f>
        <v>0</v>
      </c>
      <c r="Q35" s="31">
        <f>IF('Míchání kitů'!Q35&gt;Vypocty!$R$10, Vypocty!$S$10*Vypocty!$H$8, IF('Míchání kitů'!Q35&gt;Vypocty!$R$9, Vypocty!$S$9*Vypocty!$H$8, IF('Míchání kitů'!Q35&gt;0, Vypocty!$H$8, 0)))</f>
        <v>0</v>
      </c>
    </row>
    <row r="36" spans="1:17" x14ac:dyDescent="0.25">
      <c r="A36" s="30">
        <v>25</v>
      </c>
      <c r="B36" s="30">
        <f>IF('Míchání kitů'!B36&gt;Vypocty!$R$10, Vypocty!$S$10*Vypocty!$F$5, IF('Míchání kitů'!B36&gt;Vypocty!$R$9, Vypocty!$S$9*Vypocty!$F$5, IF('Míchání kitů'!B36&gt;0, Vypocty!$F$5, 0)))</f>
        <v>0</v>
      </c>
      <c r="C36" s="30">
        <f>IF('Míchání kitů'!C36&gt;Vypocty!$R$10, Vypocty!$S$10*Vypocty!$F$6, IF('Míchání kitů'!C36&gt;Vypocty!$R$9, Vypocty!$S$9*Vypocty!$F$6, IF('Míchání kitů'!C36&gt;0, Vypocty!$F$6, 0)))</f>
        <v>0</v>
      </c>
      <c r="D36" s="30">
        <f>IF('Míchání kitů'!D36&gt;Vypocty!$R$10, Vypocty!$S$10*Vypocty!$F$7, IF('Míchání kitů'!D36&gt;Vypocty!$R$9, Vypocty!$S$9*Vypocty!$F$7, IF('Míchání kitů'!D36&gt;0, Vypocty!$F$7, 0)))</f>
        <v>0</v>
      </c>
      <c r="E36" s="31">
        <f>IF('Míchání kitů'!E36&gt;Vypocty!$R$10, Vypocty!$S$10*Vypocty!$H$5, IF('Míchání kitů'!E36&gt;Vypocty!$R$9, Vypocty!$S$9*Vypocty!$H$5, IF('Míchání kitů'!E36&gt;0, Vypocty!$H$5, 0)))</f>
        <v>0</v>
      </c>
      <c r="F36" s="31">
        <f>IF('Míchání kitů'!F36&gt;Vypocty!$R$10, Vypocty!$S$10*Vypocty!$H$5, IF('Míchání kitů'!F36&gt;Vypocty!$R$9, Vypocty!$S$9*Vypocty!$H$5, IF('Míchání kitů'!F36&gt;0, Vypocty!$H$5, 0)))</f>
        <v>0</v>
      </c>
      <c r="G36" s="31">
        <f>IF('Míchání kitů'!G36&gt;Vypocty!$R$10, Vypocty!$S$10*Vypocty!$H$7, IF('Míchání kitů'!G36&gt;Vypocty!$R$9, Vypocty!$S$9*Vypocty!$H$7, IF('Míchání kitů'!G36&gt;0, Vypocty!$H$7, 0)))</f>
        <v>0</v>
      </c>
      <c r="H36" s="31">
        <f>IF('Míchání kitů'!H36&gt;Vypocty!$R$10, Vypocty!$S$10*Vypocty!$H$6, IF('Míchání kitů'!H36&gt;Vypocty!$R$9, Vypocty!$S$9*Vypocty!$H$6, IF('Míchání kitů'!H36&gt;0, Vypocty!$H$6, 0)))</f>
        <v>0</v>
      </c>
      <c r="I36" s="31">
        <f>IF('Míchání kitů'!I36&gt;Vypocty!$R$10, Vypocty!$S$10*Vypocty!$H$6, IF('Míchání kitů'!I36&gt;Vypocty!$R$9, Vypocty!$S$9*Vypocty!$H$6, IF('Míchání kitů'!I36&gt;0, Vypocty!$H$6, 0)))</f>
        <v>0</v>
      </c>
      <c r="J36" s="31">
        <f>IF('Míchání kitů'!J36&gt;Vypocty!$R$11, Vypocty!$S$11*Vypocty!$F$9, IF('Míchání kitů'!J36&gt;0, Vypocty!$F$9, 0))</f>
        <v>0</v>
      </c>
      <c r="K36" s="31">
        <f>IF('Míchání kitů'!K36&gt;Vypocty!$R$11, Vypocty!$S$11*Vypocty!$F$9, IF('Míchání kitů'!K36&gt;0, Vypocty!$F$9, 0))</f>
        <v>0</v>
      </c>
      <c r="L36" s="31">
        <f>IF('Míchání kitů'!L36&gt;Vypocty!$R$10, Vypocty!$S$10*Vypocty!$H$9, IF('Míchání kitů'!L36&gt;Vypocty!$R$9, Vypocty!$S$9*Vypocty!$H$9, IF('Míchání kitů'!L36&gt;0, Vypocty!$H$9, 0)))</f>
        <v>0</v>
      </c>
      <c r="M36" s="31">
        <f>IF('Míchání kitů'!M36&gt;0, Vypocty!$F$8, 0)</f>
        <v>0</v>
      </c>
      <c r="N36" s="31">
        <f>IF('Míchání kitů'!N36&gt;Vypocty!$R$10, Vypocty!$S$10*Vypocty!$J$5, IF('Míchání kitů'!N36&gt;Vypocty!$R$9, Vypocty!$S$9*Vypocty!$J$5, IF('Míchání kitů'!N36&gt;0, Vypocty!$J$5, 0)))</f>
        <v>0</v>
      </c>
      <c r="O36" s="31">
        <f>IF('Míchání kitů'!O36&gt;Vypocty!$R$10, Vypocty!$S$10*Vypocty!$J$5, IF('Míchání kitů'!O36&gt;Vypocty!$R$9, Vypocty!$S$9*Vypocty!$J$5, IF('Míchání kitů'!O36&gt;0, Vypocty!$J$5, 0)))</f>
        <v>0</v>
      </c>
      <c r="P36" s="31">
        <f>IF('Míchání kitů'!P36&gt;Vypocty!$R$10, Vypocty!$S$10*Vypocty!$J$6, IF('Míchání kitů'!P36&gt;Vypocty!$R$9, Vypocty!$S$9*Vypocty!$J$6, IF('Míchání kitů'!P36&gt;0, Vypocty!$J$6, 0)))</f>
        <v>0</v>
      </c>
      <c r="Q36" s="31">
        <f>IF('Míchání kitů'!Q36&gt;Vypocty!$R$10, Vypocty!$S$10*Vypocty!$H$8, IF('Míchání kitů'!Q36&gt;Vypocty!$R$9, Vypocty!$S$9*Vypocty!$H$8, IF('Míchání kitů'!Q36&gt;0, Vypocty!$H$8, 0)))</f>
        <v>0</v>
      </c>
    </row>
    <row r="37" spans="1:17" x14ac:dyDescent="0.25">
      <c r="A37" s="30">
        <v>26</v>
      </c>
      <c r="B37" s="30">
        <f>IF('Míchání kitů'!B37&gt;Vypocty!$R$10, Vypocty!$S$10*Vypocty!$F$5, IF('Míchání kitů'!B37&gt;Vypocty!$R$9, Vypocty!$S$9*Vypocty!$F$5, IF('Míchání kitů'!B37&gt;0, Vypocty!$F$5, 0)))</f>
        <v>0</v>
      </c>
      <c r="C37" s="30">
        <f>IF('Míchání kitů'!C37&gt;Vypocty!$R$10, Vypocty!$S$10*Vypocty!$F$6, IF('Míchání kitů'!C37&gt;Vypocty!$R$9, Vypocty!$S$9*Vypocty!$F$6, IF('Míchání kitů'!C37&gt;0, Vypocty!$F$6, 0)))</f>
        <v>0</v>
      </c>
      <c r="D37" s="30">
        <f>IF('Míchání kitů'!D37&gt;Vypocty!$R$10, Vypocty!$S$10*Vypocty!$F$7, IF('Míchání kitů'!D37&gt;Vypocty!$R$9, Vypocty!$S$9*Vypocty!$F$7, IF('Míchání kitů'!D37&gt;0, Vypocty!$F$7, 0)))</f>
        <v>0</v>
      </c>
      <c r="E37" s="31">
        <f>IF('Míchání kitů'!E37&gt;Vypocty!$R$10, Vypocty!$S$10*Vypocty!$H$5, IF('Míchání kitů'!E37&gt;Vypocty!$R$9, Vypocty!$S$9*Vypocty!$H$5, IF('Míchání kitů'!E37&gt;0, Vypocty!$H$5, 0)))</f>
        <v>0</v>
      </c>
      <c r="F37" s="31">
        <f>IF('Míchání kitů'!F37&gt;Vypocty!$R$10, Vypocty!$S$10*Vypocty!$H$5, IF('Míchání kitů'!F37&gt;Vypocty!$R$9, Vypocty!$S$9*Vypocty!$H$5, IF('Míchání kitů'!F37&gt;0, Vypocty!$H$5, 0)))</f>
        <v>0</v>
      </c>
      <c r="G37" s="31">
        <f>IF('Míchání kitů'!G37&gt;Vypocty!$R$10, Vypocty!$S$10*Vypocty!$H$7, IF('Míchání kitů'!G37&gt;Vypocty!$R$9, Vypocty!$S$9*Vypocty!$H$7, IF('Míchání kitů'!G37&gt;0, Vypocty!$H$7, 0)))</f>
        <v>0</v>
      </c>
      <c r="H37" s="31">
        <f>IF('Míchání kitů'!H37&gt;Vypocty!$R$10, Vypocty!$S$10*Vypocty!$H$6, IF('Míchání kitů'!H37&gt;Vypocty!$R$9, Vypocty!$S$9*Vypocty!$H$6, IF('Míchání kitů'!H37&gt;0, Vypocty!$H$6, 0)))</f>
        <v>0</v>
      </c>
      <c r="I37" s="31">
        <f>IF('Míchání kitů'!I37&gt;Vypocty!$R$10, Vypocty!$S$10*Vypocty!$H$6, IF('Míchání kitů'!I37&gt;Vypocty!$R$9, Vypocty!$S$9*Vypocty!$H$6, IF('Míchání kitů'!I37&gt;0, Vypocty!$H$6, 0)))</f>
        <v>0</v>
      </c>
      <c r="J37" s="31">
        <f>IF('Míchání kitů'!J37&gt;Vypocty!$R$11, Vypocty!$S$11*Vypocty!$F$9, IF('Míchání kitů'!J37&gt;0, Vypocty!$F$9, 0))</f>
        <v>0</v>
      </c>
      <c r="K37" s="31">
        <f>IF('Míchání kitů'!K37&gt;Vypocty!$R$11, Vypocty!$S$11*Vypocty!$F$9, IF('Míchání kitů'!K37&gt;0, Vypocty!$F$9, 0))</f>
        <v>0</v>
      </c>
      <c r="L37" s="31">
        <f>IF('Míchání kitů'!L37&gt;Vypocty!$R$10, Vypocty!$S$10*Vypocty!$H$9, IF('Míchání kitů'!L37&gt;Vypocty!$R$9, Vypocty!$S$9*Vypocty!$H$9, IF('Míchání kitů'!L37&gt;0, Vypocty!$H$9, 0)))</f>
        <v>0</v>
      </c>
      <c r="M37" s="31">
        <f>IF('Míchání kitů'!M37&gt;0, Vypocty!$F$8, 0)</f>
        <v>0</v>
      </c>
      <c r="N37" s="31">
        <f>IF('Míchání kitů'!N37&gt;Vypocty!$R$10, Vypocty!$S$10*Vypocty!$J$5, IF('Míchání kitů'!N37&gt;Vypocty!$R$9, Vypocty!$S$9*Vypocty!$J$5, IF('Míchání kitů'!N37&gt;0, Vypocty!$J$5, 0)))</f>
        <v>0</v>
      </c>
      <c r="O37" s="31">
        <f>IF('Míchání kitů'!O37&gt;Vypocty!$R$10, Vypocty!$S$10*Vypocty!$J$5, IF('Míchání kitů'!O37&gt;Vypocty!$R$9, Vypocty!$S$9*Vypocty!$J$5, IF('Míchání kitů'!O37&gt;0, Vypocty!$J$5, 0)))</f>
        <v>0</v>
      </c>
      <c r="P37" s="31">
        <f>IF('Míchání kitů'!P37&gt;Vypocty!$R$10, Vypocty!$S$10*Vypocty!$J$6, IF('Míchání kitů'!P37&gt;Vypocty!$R$9, Vypocty!$S$9*Vypocty!$J$6, IF('Míchání kitů'!P37&gt;0, Vypocty!$J$6, 0)))</f>
        <v>0</v>
      </c>
      <c r="Q37" s="31">
        <f>IF('Míchání kitů'!Q37&gt;Vypocty!$R$10, Vypocty!$S$10*Vypocty!$H$8, IF('Míchání kitů'!Q37&gt;Vypocty!$R$9, Vypocty!$S$9*Vypocty!$H$8, IF('Míchání kitů'!Q37&gt;0, Vypocty!$H$8, 0)))</f>
        <v>0</v>
      </c>
    </row>
    <row r="38" spans="1:17" x14ac:dyDescent="0.25">
      <c r="A38" s="30">
        <v>27</v>
      </c>
      <c r="B38" s="30">
        <f>IF('Míchání kitů'!B38&gt;Vypocty!$R$10, Vypocty!$S$10*Vypocty!$F$5, IF('Míchání kitů'!B38&gt;Vypocty!$R$9, Vypocty!$S$9*Vypocty!$F$5, IF('Míchání kitů'!B38&gt;0, Vypocty!$F$5, 0)))</f>
        <v>0</v>
      </c>
      <c r="C38" s="30">
        <f>IF('Míchání kitů'!C38&gt;Vypocty!$R$10, Vypocty!$S$10*Vypocty!$F$6, IF('Míchání kitů'!C38&gt;Vypocty!$R$9, Vypocty!$S$9*Vypocty!$F$6, IF('Míchání kitů'!C38&gt;0, Vypocty!$F$6, 0)))</f>
        <v>0</v>
      </c>
      <c r="D38" s="30">
        <f>IF('Míchání kitů'!D38&gt;Vypocty!$R$10, Vypocty!$S$10*Vypocty!$F$7, IF('Míchání kitů'!D38&gt;Vypocty!$R$9, Vypocty!$S$9*Vypocty!$F$7, IF('Míchání kitů'!D38&gt;0, Vypocty!$F$7, 0)))</f>
        <v>0</v>
      </c>
      <c r="E38" s="31">
        <f>IF('Míchání kitů'!E38&gt;Vypocty!$R$10, Vypocty!$S$10*Vypocty!$H$5, IF('Míchání kitů'!E38&gt;Vypocty!$R$9, Vypocty!$S$9*Vypocty!$H$5, IF('Míchání kitů'!E38&gt;0, Vypocty!$H$5, 0)))</f>
        <v>0</v>
      </c>
      <c r="F38" s="31">
        <f>IF('Míchání kitů'!F38&gt;Vypocty!$R$10, Vypocty!$S$10*Vypocty!$H$5, IF('Míchání kitů'!F38&gt;Vypocty!$R$9, Vypocty!$S$9*Vypocty!$H$5, IF('Míchání kitů'!F38&gt;0, Vypocty!$H$5, 0)))</f>
        <v>0</v>
      </c>
      <c r="G38" s="31">
        <f>IF('Míchání kitů'!G38&gt;Vypocty!$R$10, Vypocty!$S$10*Vypocty!$H$7, IF('Míchání kitů'!G38&gt;Vypocty!$R$9, Vypocty!$S$9*Vypocty!$H$7, IF('Míchání kitů'!G38&gt;0, Vypocty!$H$7, 0)))</f>
        <v>0</v>
      </c>
      <c r="H38" s="31">
        <f>IF('Míchání kitů'!H38&gt;Vypocty!$R$10, Vypocty!$S$10*Vypocty!$H$6, IF('Míchání kitů'!H38&gt;Vypocty!$R$9, Vypocty!$S$9*Vypocty!$H$6, IF('Míchání kitů'!H38&gt;0, Vypocty!$H$6, 0)))</f>
        <v>0</v>
      </c>
      <c r="I38" s="31">
        <f>IF('Míchání kitů'!I38&gt;Vypocty!$R$10, Vypocty!$S$10*Vypocty!$H$6, IF('Míchání kitů'!I38&gt;Vypocty!$R$9, Vypocty!$S$9*Vypocty!$H$6, IF('Míchání kitů'!I38&gt;0, Vypocty!$H$6, 0)))</f>
        <v>0</v>
      </c>
      <c r="J38" s="31">
        <f>IF('Míchání kitů'!J38&gt;Vypocty!$R$11, Vypocty!$S$11*Vypocty!$F$9, IF('Míchání kitů'!J38&gt;0, Vypocty!$F$9, 0))</f>
        <v>0</v>
      </c>
      <c r="K38" s="31">
        <f>IF('Míchání kitů'!K38&gt;Vypocty!$R$11, Vypocty!$S$11*Vypocty!$F$9, IF('Míchání kitů'!K38&gt;0, Vypocty!$F$9, 0))</f>
        <v>0</v>
      </c>
      <c r="L38" s="31">
        <f>IF('Míchání kitů'!L38&gt;Vypocty!$R$10, Vypocty!$S$10*Vypocty!$H$9, IF('Míchání kitů'!L38&gt;Vypocty!$R$9, Vypocty!$S$9*Vypocty!$H$9, IF('Míchání kitů'!L38&gt;0, Vypocty!$H$9, 0)))</f>
        <v>0</v>
      </c>
      <c r="M38" s="31">
        <f>IF('Míchání kitů'!M38&gt;0, Vypocty!$F$8, 0)</f>
        <v>0</v>
      </c>
      <c r="N38" s="31">
        <f>IF('Míchání kitů'!N38&gt;Vypocty!$R$10, Vypocty!$S$10*Vypocty!$J$5, IF('Míchání kitů'!N38&gt;Vypocty!$R$9, Vypocty!$S$9*Vypocty!$J$5, IF('Míchání kitů'!N38&gt;0, Vypocty!$J$5, 0)))</f>
        <v>0</v>
      </c>
      <c r="O38" s="31">
        <f>IF('Míchání kitů'!O38&gt;Vypocty!$R$10, Vypocty!$S$10*Vypocty!$J$5, IF('Míchání kitů'!O38&gt;Vypocty!$R$9, Vypocty!$S$9*Vypocty!$J$5, IF('Míchání kitů'!O38&gt;0, Vypocty!$J$5, 0)))</f>
        <v>0</v>
      </c>
      <c r="P38" s="31">
        <f>IF('Míchání kitů'!P38&gt;Vypocty!$R$10, Vypocty!$S$10*Vypocty!$J$6, IF('Míchání kitů'!P38&gt;Vypocty!$R$9, Vypocty!$S$9*Vypocty!$J$6, IF('Míchání kitů'!P38&gt;0, Vypocty!$J$6, 0)))</f>
        <v>0</v>
      </c>
      <c r="Q38" s="31">
        <f>IF('Míchání kitů'!Q38&gt;Vypocty!$R$10, Vypocty!$S$10*Vypocty!$H$8, IF('Míchání kitů'!Q38&gt;Vypocty!$R$9, Vypocty!$S$9*Vypocty!$H$8, IF('Míchání kitů'!Q38&gt;0, Vypocty!$H$8, 0)))</f>
        <v>0</v>
      </c>
    </row>
    <row r="39" spans="1:17" x14ac:dyDescent="0.25">
      <c r="A39" s="30">
        <v>28</v>
      </c>
      <c r="B39" s="30">
        <f>IF('Míchání kitů'!B39&gt;Vypocty!$R$10, Vypocty!$S$10*Vypocty!$F$5, IF('Míchání kitů'!B39&gt;Vypocty!$R$9, Vypocty!$S$9*Vypocty!$F$5, IF('Míchání kitů'!B39&gt;0, Vypocty!$F$5, 0)))</f>
        <v>0</v>
      </c>
      <c r="C39" s="30">
        <f>IF('Míchání kitů'!C39&gt;Vypocty!$R$10, Vypocty!$S$10*Vypocty!$F$6, IF('Míchání kitů'!C39&gt;Vypocty!$R$9, Vypocty!$S$9*Vypocty!$F$6, IF('Míchání kitů'!C39&gt;0, Vypocty!$F$6, 0)))</f>
        <v>0</v>
      </c>
      <c r="D39" s="30">
        <f>IF('Míchání kitů'!D39&gt;Vypocty!$R$10, Vypocty!$S$10*Vypocty!$F$7, IF('Míchání kitů'!D39&gt;Vypocty!$R$9, Vypocty!$S$9*Vypocty!$F$7, IF('Míchání kitů'!D39&gt;0, Vypocty!$F$7, 0)))</f>
        <v>0</v>
      </c>
      <c r="E39" s="31">
        <f>IF('Míchání kitů'!E39&gt;Vypocty!$R$10, Vypocty!$S$10*Vypocty!$H$5, IF('Míchání kitů'!E39&gt;Vypocty!$R$9, Vypocty!$S$9*Vypocty!$H$5, IF('Míchání kitů'!E39&gt;0, Vypocty!$H$5, 0)))</f>
        <v>0</v>
      </c>
      <c r="F39" s="31">
        <f>IF('Míchání kitů'!F39&gt;Vypocty!$R$10, Vypocty!$S$10*Vypocty!$H$5, IF('Míchání kitů'!F39&gt;Vypocty!$R$9, Vypocty!$S$9*Vypocty!$H$5, IF('Míchání kitů'!F39&gt;0, Vypocty!$H$5, 0)))</f>
        <v>0</v>
      </c>
      <c r="G39" s="31">
        <f>IF('Míchání kitů'!G39&gt;Vypocty!$R$10, Vypocty!$S$10*Vypocty!$H$7, IF('Míchání kitů'!G39&gt;Vypocty!$R$9, Vypocty!$S$9*Vypocty!$H$7, IF('Míchání kitů'!G39&gt;0, Vypocty!$H$7, 0)))</f>
        <v>0</v>
      </c>
      <c r="H39" s="31">
        <f>IF('Míchání kitů'!H39&gt;Vypocty!$R$10, Vypocty!$S$10*Vypocty!$H$6, IF('Míchání kitů'!H39&gt;Vypocty!$R$9, Vypocty!$S$9*Vypocty!$H$6, IF('Míchání kitů'!H39&gt;0, Vypocty!$H$6, 0)))</f>
        <v>0</v>
      </c>
      <c r="I39" s="31">
        <f>IF('Míchání kitů'!I39&gt;Vypocty!$R$10, Vypocty!$S$10*Vypocty!$H$6, IF('Míchání kitů'!I39&gt;Vypocty!$R$9, Vypocty!$S$9*Vypocty!$H$6, IF('Míchání kitů'!I39&gt;0, Vypocty!$H$6, 0)))</f>
        <v>0</v>
      </c>
      <c r="J39" s="31">
        <f>IF('Míchání kitů'!J39&gt;Vypocty!$R$11, Vypocty!$S$11*Vypocty!$F$9, IF('Míchání kitů'!J39&gt;0, Vypocty!$F$9, 0))</f>
        <v>0</v>
      </c>
      <c r="K39" s="31">
        <f>IF('Míchání kitů'!K39&gt;Vypocty!$R$11, Vypocty!$S$11*Vypocty!$F$9, IF('Míchání kitů'!K39&gt;0, Vypocty!$F$9, 0))</f>
        <v>0</v>
      </c>
      <c r="L39" s="31">
        <f>IF('Míchání kitů'!L39&gt;Vypocty!$R$10, Vypocty!$S$10*Vypocty!$H$9, IF('Míchání kitů'!L39&gt;Vypocty!$R$9, Vypocty!$S$9*Vypocty!$H$9, IF('Míchání kitů'!L39&gt;0, Vypocty!$H$9, 0)))</f>
        <v>0</v>
      </c>
      <c r="M39" s="31">
        <f>IF('Míchání kitů'!M39&gt;0, Vypocty!$F$8, 0)</f>
        <v>0</v>
      </c>
      <c r="N39" s="31">
        <f>IF('Míchání kitů'!N39&gt;Vypocty!$R$10, Vypocty!$S$10*Vypocty!$J$5, IF('Míchání kitů'!N39&gt;Vypocty!$R$9, Vypocty!$S$9*Vypocty!$J$5, IF('Míchání kitů'!N39&gt;0, Vypocty!$J$5, 0)))</f>
        <v>0</v>
      </c>
      <c r="O39" s="31">
        <f>IF('Míchání kitů'!O39&gt;Vypocty!$R$10, Vypocty!$S$10*Vypocty!$J$5, IF('Míchání kitů'!O39&gt;Vypocty!$R$9, Vypocty!$S$9*Vypocty!$J$5, IF('Míchání kitů'!O39&gt;0, Vypocty!$J$5, 0)))</f>
        <v>0</v>
      </c>
      <c r="P39" s="31">
        <f>IF('Míchání kitů'!P39&gt;Vypocty!$R$10, Vypocty!$S$10*Vypocty!$J$6, IF('Míchání kitů'!P39&gt;Vypocty!$R$9, Vypocty!$S$9*Vypocty!$J$6, IF('Míchání kitů'!P39&gt;0, Vypocty!$J$6, 0)))</f>
        <v>0</v>
      </c>
      <c r="Q39" s="31">
        <f>IF('Míchání kitů'!Q39&gt;Vypocty!$R$10, Vypocty!$S$10*Vypocty!$H$8, IF('Míchání kitů'!Q39&gt;Vypocty!$R$9, Vypocty!$S$9*Vypocty!$H$8, IF('Míchání kitů'!Q39&gt;0, Vypocty!$H$8, 0)))</f>
        <v>0</v>
      </c>
    </row>
    <row r="40" spans="1:17" x14ac:dyDescent="0.25">
      <c r="A40" s="30">
        <v>29</v>
      </c>
      <c r="B40" s="30">
        <f>IF('Míchání kitů'!B40&gt;Vypocty!$R$10, Vypocty!$S$10*Vypocty!$F$5, IF('Míchání kitů'!B40&gt;Vypocty!$R$9, Vypocty!$S$9*Vypocty!$F$5, IF('Míchání kitů'!B40&gt;0, Vypocty!$F$5, 0)))</f>
        <v>0</v>
      </c>
      <c r="C40" s="30">
        <f>IF('Míchání kitů'!C40&gt;Vypocty!$R$10, Vypocty!$S$10*Vypocty!$F$6, IF('Míchání kitů'!C40&gt;Vypocty!$R$9, Vypocty!$S$9*Vypocty!$F$6, IF('Míchání kitů'!C40&gt;0, Vypocty!$F$6, 0)))</f>
        <v>0</v>
      </c>
      <c r="D40" s="30">
        <f>IF('Míchání kitů'!D40&gt;Vypocty!$R$10, Vypocty!$S$10*Vypocty!$F$7, IF('Míchání kitů'!D40&gt;Vypocty!$R$9, Vypocty!$S$9*Vypocty!$F$7, IF('Míchání kitů'!D40&gt;0, Vypocty!$F$7, 0)))</f>
        <v>0</v>
      </c>
      <c r="E40" s="31">
        <f>IF('Míchání kitů'!E40&gt;Vypocty!$R$10, Vypocty!$S$10*Vypocty!$H$5, IF('Míchání kitů'!E40&gt;Vypocty!$R$9, Vypocty!$S$9*Vypocty!$H$5, IF('Míchání kitů'!E40&gt;0, Vypocty!$H$5, 0)))</f>
        <v>0</v>
      </c>
      <c r="F40" s="31">
        <f>IF('Míchání kitů'!F40&gt;Vypocty!$R$10, Vypocty!$S$10*Vypocty!$H$5, IF('Míchání kitů'!F40&gt;Vypocty!$R$9, Vypocty!$S$9*Vypocty!$H$5, IF('Míchání kitů'!F40&gt;0, Vypocty!$H$5, 0)))</f>
        <v>0</v>
      </c>
      <c r="G40" s="31">
        <f>IF('Míchání kitů'!G40&gt;Vypocty!$R$10, Vypocty!$S$10*Vypocty!$H$7, IF('Míchání kitů'!G40&gt;Vypocty!$R$9, Vypocty!$S$9*Vypocty!$H$7, IF('Míchání kitů'!G40&gt;0, Vypocty!$H$7, 0)))</f>
        <v>0</v>
      </c>
      <c r="H40" s="31">
        <f>IF('Míchání kitů'!H40&gt;Vypocty!$R$10, Vypocty!$S$10*Vypocty!$H$6, IF('Míchání kitů'!H40&gt;Vypocty!$R$9, Vypocty!$S$9*Vypocty!$H$6, IF('Míchání kitů'!H40&gt;0, Vypocty!$H$6, 0)))</f>
        <v>0</v>
      </c>
      <c r="I40" s="31">
        <f>IF('Míchání kitů'!I40&gt;Vypocty!$R$10, Vypocty!$S$10*Vypocty!$H$6, IF('Míchání kitů'!I40&gt;Vypocty!$R$9, Vypocty!$S$9*Vypocty!$H$6, IF('Míchání kitů'!I40&gt;0, Vypocty!$H$6, 0)))</f>
        <v>0</v>
      </c>
      <c r="J40" s="31">
        <f>IF('Míchání kitů'!J40&gt;Vypocty!$R$11, Vypocty!$S$11*Vypocty!$F$9, IF('Míchání kitů'!J40&gt;0, Vypocty!$F$9, 0))</f>
        <v>0</v>
      </c>
      <c r="K40" s="31">
        <f>IF('Míchání kitů'!K40&gt;Vypocty!$R$11, Vypocty!$S$11*Vypocty!$F$9, IF('Míchání kitů'!K40&gt;0, Vypocty!$F$9, 0))</f>
        <v>0</v>
      </c>
      <c r="L40" s="31">
        <f>IF('Míchání kitů'!L40&gt;Vypocty!$R$10, Vypocty!$S$10*Vypocty!$H$9, IF('Míchání kitů'!L40&gt;Vypocty!$R$9, Vypocty!$S$9*Vypocty!$H$9, IF('Míchání kitů'!L40&gt;0, Vypocty!$H$9, 0)))</f>
        <v>0</v>
      </c>
      <c r="M40" s="31">
        <f>IF('Míchání kitů'!M40&gt;0, Vypocty!$F$8, 0)</f>
        <v>0</v>
      </c>
      <c r="N40" s="31">
        <f>IF('Míchání kitů'!N40&gt;Vypocty!$R$10, Vypocty!$S$10*Vypocty!$J$5, IF('Míchání kitů'!N40&gt;Vypocty!$R$9, Vypocty!$S$9*Vypocty!$J$5, IF('Míchání kitů'!N40&gt;0, Vypocty!$J$5, 0)))</f>
        <v>0</v>
      </c>
      <c r="O40" s="31">
        <f>IF('Míchání kitů'!O40&gt;Vypocty!$R$10, Vypocty!$S$10*Vypocty!$J$5, IF('Míchání kitů'!O40&gt;Vypocty!$R$9, Vypocty!$S$9*Vypocty!$J$5, IF('Míchání kitů'!O40&gt;0, Vypocty!$J$5, 0)))</f>
        <v>0</v>
      </c>
      <c r="P40" s="31">
        <f>IF('Míchání kitů'!P40&gt;Vypocty!$R$10, Vypocty!$S$10*Vypocty!$J$6, IF('Míchání kitů'!P40&gt;Vypocty!$R$9, Vypocty!$S$9*Vypocty!$J$6, IF('Míchání kitů'!P40&gt;0, Vypocty!$J$6, 0)))</f>
        <v>0</v>
      </c>
      <c r="Q40" s="31">
        <f>IF('Míchání kitů'!Q40&gt;Vypocty!$R$10, Vypocty!$S$10*Vypocty!$H$8, IF('Míchání kitů'!Q40&gt;Vypocty!$R$9, Vypocty!$S$9*Vypocty!$H$8, IF('Míchání kitů'!Q40&gt;0, Vypocty!$H$8, 0)))</f>
        <v>0</v>
      </c>
    </row>
    <row r="41" spans="1:17" x14ac:dyDescent="0.25">
      <c r="A41" s="30">
        <v>30</v>
      </c>
      <c r="B41" s="30">
        <f>IF('Míchání kitů'!B41&gt;Vypocty!$R$10, Vypocty!$S$10*Vypocty!$F$5, IF('Míchání kitů'!B41&gt;Vypocty!$R$9, Vypocty!$S$9*Vypocty!$F$5, IF('Míchání kitů'!B41&gt;0, Vypocty!$F$5, 0)))</f>
        <v>0</v>
      </c>
      <c r="C41" s="30">
        <f>IF('Míchání kitů'!C41&gt;Vypocty!$R$10, Vypocty!$S$10*Vypocty!$F$6, IF('Míchání kitů'!C41&gt;Vypocty!$R$9, Vypocty!$S$9*Vypocty!$F$6, IF('Míchání kitů'!C41&gt;0, Vypocty!$F$6, 0)))</f>
        <v>0</v>
      </c>
      <c r="D41" s="30">
        <f>IF('Míchání kitů'!D41&gt;Vypocty!$R$10, Vypocty!$S$10*Vypocty!$F$7, IF('Míchání kitů'!D41&gt;Vypocty!$R$9, Vypocty!$S$9*Vypocty!$F$7, IF('Míchání kitů'!D41&gt;0, Vypocty!$F$7, 0)))</f>
        <v>0</v>
      </c>
      <c r="E41" s="31">
        <f>IF('Míchání kitů'!E41&gt;Vypocty!$R$10, Vypocty!$S$10*Vypocty!$H$5, IF('Míchání kitů'!E41&gt;Vypocty!$R$9, Vypocty!$S$9*Vypocty!$H$5, IF('Míchání kitů'!E41&gt;0, Vypocty!$H$5, 0)))</f>
        <v>0</v>
      </c>
      <c r="F41" s="31">
        <f>IF('Míchání kitů'!F41&gt;Vypocty!$R$10, Vypocty!$S$10*Vypocty!$H$5, IF('Míchání kitů'!F41&gt;Vypocty!$R$9, Vypocty!$S$9*Vypocty!$H$5, IF('Míchání kitů'!F41&gt;0, Vypocty!$H$5, 0)))</f>
        <v>0</v>
      </c>
      <c r="G41" s="31">
        <f>IF('Míchání kitů'!G41&gt;Vypocty!$R$10, Vypocty!$S$10*Vypocty!$H$7, IF('Míchání kitů'!G41&gt;Vypocty!$R$9, Vypocty!$S$9*Vypocty!$H$7, IF('Míchání kitů'!G41&gt;0, Vypocty!$H$7, 0)))</f>
        <v>0</v>
      </c>
      <c r="H41" s="31">
        <f>IF('Míchání kitů'!H41&gt;Vypocty!$R$10, Vypocty!$S$10*Vypocty!$H$6, IF('Míchání kitů'!H41&gt;Vypocty!$R$9, Vypocty!$S$9*Vypocty!$H$6, IF('Míchání kitů'!H41&gt;0, Vypocty!$H$6, 0)))</f>
        <v>0</v>
      </c>
      <c r="I41" s="31">
        <f>IF('Míchání kitů'!I41&gt;Vypocty!$R$10, Vypocty!$S$10*Vypocty!$H$6, IF('Míchání kitů'!I41&gt;Vypocty!$R$9, Vypocty!$S$9*Vypocty!$H$6, IF('Míchání kitů'!I41&gt;0, Vypocty!$H$6, 0)))</f>
        <v>0</v>
      </c>
      <c r="J41" s="31">
        <f>IF('Míchání kitů'!J41&gt;Vypocty!$R$11, Vypocty!$S$11*Vypocty!$F$9, IF('Míchání kitů'!J41&gt;0, Vypocty!$F$9, 0))</f>
        <v>0</v>
      </c>
      <c r="K41" s="31">
        <f>IF('Míchání kitů'!K41&gt;Vypocty!$R$11, Vypocty!$S$11*Vypocty!$F$9, IF('Míchání kitů'!K41&gt;0, Vypocty!$F$9, 0))</f>
        <v>0</v>
      </c>
      <c r="L41" s="31">
        <f>IF('Míchání kitů'!L41&gt;Vypocty!$R$10, Vypocty!$S$10*Vypocty!$H$9, IF('Míchání kitů'!L41&gt;Vypocty!$R$9, Vypocty!$S$9*Vypocty!$H$9, IF('Míchání kitů'!L41&gt;0, Vypocty!$H$9, 0)))</f>
        <v>0</v>
      </c>
      <c r="M41" s="31">
        <f>IF('Míchání kitů'!M41&gt;0, Vypocty!$F$8, 0)</f>
        <v>0</v>
      </c>
      <c r="N41" s="31">
        <f>IF('Míchání kitů'!N41&gt;Vypocty!$R$10, Vypocty!$S$10*Vypocty!$J$5, IF('Míchání kitů'!N41&gt;Vypocty!$R$9, Vypocty!$S$9*Vypocty!$J$5, IF('Míchání kitů'!N41&gt;0, Vypocty!$J$5, 0)))</f>
        <v>0</v>
      </c>
      <c r="O41" s="31">
        <f>IF('Míchání kitů'!O41&gt;Vypocty!$R$10, Vypocty!$S$10*Vypocty!$J$5, IF('Míchání kitů'!O41&gt;Vypocty!$R$9, Vypocty!$S$9*Vypocty!$J$5, IF('Míchání kitů'!O41&gt;0, Vypocty!$J$5, 0)))</f>
        <v>0</v>
      </c>
      <c r="P41" s="31">
        <f>IF('Míchání kitů'!P41&gt;Vypocty!$R$10, Vypocty!$S$10*Vypocty!$J$6, IF('Míchání kitů'!P41&gt;Vypocty!$R$9, Vypocty!$S$9*Vypocty!$J$6, IF('Míchání kitů'!P41&gt;0, Vypocty!$J$6, 0)))</f>
        <v>0</v>
      </c>
      <c r="Q41" s="31">
        <f>IF('Míchání kitů'!Q41&gt;Vypocty!$R$10, Vypocty!$S$10*Vypocty!$H$8, IF('Míchání kitů'!Q41&gt;Vypocty!$R$9, Vypocty!$S$9*Vypocty!$H$8, IF('Míchání kitů'!Q41&gt;0, Vypocty!$H$8, 0)))</f>
        <v>0</v>
      </c>
    </row>
    <row r="42" spans="1:17" x14ac:dyDescent="0.25">
      <c r="A42" s="30">
        <v>31</v>
      </c>
      <c r="B42" s="30">
        <f>IF('Míchání kitů'!B42&gt;Vypocty!$R$10, Vypocty!$S$10*Vypocty!$F$5, IF('Míchání kitů'!B42&gt;Vypocty!$R$9, Vypocty!$S$9*Vypocty!$F$5, IF('Míchání kitů'!B42&gt;0, Vypocty!$F$5, 0)))</f>
        <v>0</v>
      </c>
      <c r="C42" s="30">
        <f>IF('Míchání kitů'!C42&gt;Vypocty!$R$10, Vypocty!$S$10*Vypocty!$F$6, IF('Míchání kitů'!C42&gt;Vypocty!$R$9, Vypocty!$S$9*Vypocty!$F$6, IF('Míchání kitů'!C42&gt;0, Vypocty!$F$6, 0)))</f>
        <v>0</v>
      </c>
      <c r="D42" s="30">
        <f>IF('Míchání kitů'!D42&gt;Vypocty!$R$10, Vypocty!$S$10*Vypocty!$F$7, IF('Míchání kitů'!D42&gt;Vypocty!$R$9, Vypocty!$S$9*Vypocty!$F$7, IF('Míchání kitů'!D42&gt;0, Vypocty!$F$7, 0)))</f>
        <v>0</v>
      </c>
      <c r="E42" s="31">
        <f>IF('Míchání kitů'!E42&gt;Vypocty!$R$10, Vypocty!$S$10*Vypocty!$H$5, IF('Míchání kitů'!E42&gt;Vypocty!$R$9, Vypocty!$S$9*Vypocty!$H$5, IF('Míchání kitů'!E42&gt;0, Vypocty!$H$5, 0)))</f>
        <v>0</v>
      </c>
      <c r="F42" s="31">
        <f>IF('Míchání kitů'!F42&gt;Vypocty!$R$10, Vypocty!$S$10*Vypocty!$H$5, IF('Míchání kitů'!F42&gt;Vypocty!$R$9, Vypocty!$S$9*Vypocty!$H$5, IF('Míchání kitů'!F42&gt;0, Vypocty!$H$5, 0)))</f>
        <v>0</v>
      </c>
      <c r="G42" s="31">
        <f>IF('Míchání kitů'!G42&gt;Vypocty!$R$10, Vypocty!$S$10*Vypocty!$H$7, IF('Míchání kitů'!G42&gt;Vypocty!$R$9, Vypocty!$S$9*Vypocty!$H$7, IF('Míchání kitů'!G42&gt;0, Vypocty!$H$7, 0)))</f>
        <v>0</v>
      </c>
      <c r="H42" s="31">
        <f>IF('Míchání kitů'!H42&gt;Vypocty!$R$10, Vypocty!$S$10*Vypocty!$H$6, IF('Míchání kitů'!H42&gt;Vypocty!$R$9, Vypocty!$S$9*Vypocty!$H$6, IF('Míchání kitů'!H42&gt;0, Vypocty!$H$6, 0)))</f>
        <v>0</v>
      </c>
      <c r="I42" s="31">
        <f>IF('Míchání kitů'!I42&gt;Vypocty!$R$10, Vypocty!$S$10*Vypocty!$H$6, IF('Míchání kitů'!I42&gt;Vypocty!$R$9, Vypocty!$S$9*Vypocty!$H$6, IF('Míchání kitů'!I42&gt;0, Vypocty!$H$6, 0)))</f>
        <v>0</v>
      </c>
      <c r="J42" s="31">
        <f>IF('Míchání kitů'!J42&gt;Vypocty!$R$11, Vypocty!$S$11*Vypocty!$F$9, IF('Míchání kitů'!J42&gt;0, Vypocty!$F$9, 0))</f>
        <v>0</v>
      </c>
      <c r="K42" s="31">
        <f>IF('Míchání kitů'!K42&gt;Vypocty!$R$11, Vypocty!$S$11*Vypocty!$F$9, IF('Míchání kitů'!K42&gt;0, Vypocty!$F$9, 0))</f>
        <v>0</v>
      </c>
      <c r="L42" s="31">
        <f>IF('Míchání kitů'!L42&gt;Vypocty!$R$10, Vypocty!$S$10*Vypocty!$H$9, IF('Míchání kitů'!L42&gt;Vypocty!$R$9, Vypocty!$S$9*Vypocty!$H$9, IF('Míchání kitů'!L42&gt;0, Vypocty!$H$9, 0)))</f>
        <v>0</v>
      </c>
      <c r="M42" s="31">
        <f>IF('Míchání kitů'!M42&gt;0, Vypocty!$F$8, 0)</f>
        <v>0</v>
      </c>
      <c r="N42" s="31">
        <f>IF('Míchání kitů'!N42&gt;Vypocty!$R$10, Vypocty!$S$10*Vypocty!$J$5, IF('Míchání kitů'!N42&gt;Vypocty!$R$9, Vypocty!$S$9*Vypocty!$J$5, IF('Míchání kitů'!N42&gt;0, Vypocty!$J$5, 0)))</f>
        <v>0</v>
      </c>
      <c r="O42" s="31">
        <f>IF('Míchání kitů'!O42&gt;Vypocty!$R$10, Vypocty!$S$10*Vypocty!$J$5, IF('Míchání kitů'!O42&gt;Vypocty!$R$9, Vypocty!$S$9*Vypocty!$J$5, IF('Míchání kitů'!O42&gt;0, Vypocty!$J$5, 0)))</f>
        <v>0</v>
      </c>
      <c r="P42" s="31">
        <f>IF('Míchání kitů'!P42&gt;Vypocty!$R$10, Vypocty!$S$10*Vypocty!$J$6, IF('Míchání kitů'!P42&gt;Vypocty!$R$9, Vypocty!$S$9*Vypocty!$J$6, IF('Míchání kitů'!P42&gt;0, Vypocty!$J$6, 0)))</f>
        <v>0</v>
      </c>
      <c r="Q42" s="31">
        <f>IF('Míchání kitů'!Q42&gt;Vypocty!$R$10, Vypocty!$S$10*Vypocty!$H$8, IF('Míchání kitů'!Q42&gt;Vypocty!$R$9, Vypocty!$S$9*Vypocty!$H$8, IF('Míchání kitů'!Q42&gt;0, Vypocty!$H$8, 0)))</f>
        <v>0</v>
      </c>
    </row>
    <row r="43" spans="1:17" x14ac:dyDescent="0.25">
      <c r="A43" s="30">
        <v>32</v>
      </c>
      <c r="B43" s="30">
        <f>IF('Míchání kitů'!B43&gt;Vypocty!$R$10, Vypocty!$S$10*Vypocty!$F$5, IF('Míchání kitů'!B43&gt;Vypocty!$R$9, Vypocty!$S$9*Vypocty!$F$5, IF('Míchání kitů'!B43&gt;0, Vypocty!$F$5, 0)))</f>
        <v>0</v>
      </c>
      <c r="C43" s="30">
        <f>IF('Míchání kitů'!C43&gt;Vypocty!$R$10, Vypocty!$S$10*Vypocty!$F$6, IF('Míchání kitů'!C43&gt;Vypocty!$R$9, Vypocty!$S$9*Vypocty!$F$6, IF('Míchání kitů'!C43&gt;0, Vypocty!$F$6, 0)))</f>
        <v>0</v>
      </c>
      <c r="D43" s="30">
        <f>IF('Míchání kitů'!D43&gt;Vypocty!$R$10, Vypocty!$S$10*Vypocty!$F$7, IF('Míchání kitů'!D43&gt;Vypocty!$R$9, Vypocty!$S$9*Vypocty!$F$7, IF('Míchání kitů'!D43&gt;0, Vypocty!$F$7, 0)))</f>
        <v>0</v>
      </c>
      <c r="E43" s="31">
        <f>IF('Míchání kitů'!E43&gt;Vypocty!$R$10, Vypocty!$S$10*Vypocty!$H$5, IF('Míchání kitů'!E43&gt;Vypocty!$R$9, Vypocty!$S$9*Vypocty!$H$5, IF('Míchání kitů'!E43&gt;0, Vypocty!$H$5, 0)))</f>
        <v>0</v>
      </c>
      <c r="F43" s="31">
        <f>IF('Míchání kitů'!F43&gt;Vypocty!$R$10, Vypocty!$S$10*Vypocty!$H$5, IF('Míchání kitů'!F43&gt;Vypocty!$R$9, Vypocty!$S$9*Vypocty!$H$5, IF('Míchání kitů'!F43&gt;0, Vypocty!$H$5, 0)))</f>
        <v>0</v>
      </c>
      <c r="G43" s="31">
        <f>IF('Míchání kitů'!G43&gt;Vypocty!$R$10, Vypocty!$S$10*Vypocty!$H$7, IF('Míchání kitů'!G43&gt;Vypocty!$R$9, Vypocty!$S$9*Vypocty!$H$7, IF('Míchání kitů'!G43&gt;0, Vypocty!$H$7, 0)))</f>
        <v>0</v>
      </c>
      <c r="H43" s="31">
        <f>IF('Míchání kitů'!H43&gt;Vypocty!$R$10, Vypocty!$S$10*Vypocty!$H$6, IF('Míchání kitů'!H43&gt;Vypocty!$R$9, Vypocty!$S$9*Vypocty!$H$6, IF('Míchání kitů'!H43&gt;0, Vypocty!$H$6, 0)))</f>
        <v>0</v>
      </c>
      <c r="I43" s="31">
        <f>IF('Míchání kitů'!I43&gt;Vypocty!$R$10, Vypocty!$S$10*Vypocty!$H$6, IF('Míchání kitů'!I43&gt;Vypocty!$R$9, Vypocty!$S$9*Vypocty!$H$6, IF('Míchání kitů'!I43&gt;0, Vypocty!$H$6, 0)))</f>
        <v>0</v>
      </c>
      <c r="J43" s="31">
        <f>IF('Míchání kitů'!J43&gt;Vypocty!$R$11, Vypocty!$S$11*Vypocty!$F$9, IF('Míchání kitů'!J43&gt;0, Vypocty!$F$9, 0))</f>
        <v>0</v>
      </c>
      <c r="K43" s="31">
        <f>IF('Míchání kitů'!K43&gt;Vypocty!$R$11, Vypocty!$S$11*Vypocty!$F$9, IF('Míchání kitů'!K43&gt;0, Vypocty!$F$9, 0))</f>
        <v>0</v>
      </c>
      <c r="L43" s="31">
        <f>IF('Míchání kitů'!L43&gt;Vypocty!$R$10, Vypocty!$S$10*Vypocty!$H$9, IF('Míchání kitů'!L43&gt;Vypocty!$R$9, Vypocty!$S$9*Vypocty!$H$9, IF('Míchání kitů'!L43&gt;0, Vypocty!$H$9, 0)))</f>
        <v>0</v>
      </c>
      <c r="M43" s="31">
        <f>IF('Míchání kitů'!M43&gt;0, Vypocty!$F$8, 0)</f>
        <v>0</v>
      </c>
      <c r="N43" s="31">
        <f>IF('Míchání kitů'!N43&gt;Vypocty!$R$10, Vypocty!$S$10*Vypocty!$J$5, IF('Míchání kitů'!N43&gt;Vypocty!$R$9, Vypocty!$S$9*Vypocty!$J$5, IF('Míchání kitů'!N43&gt;0, Vypocty!$J$5, 0)))</f>
        <v>0</v>
      </c>
      <c r="O43" s="31">
        <f>IF('Míchání kitů'!O43&gt;Vypocty!$R$10, Vypocty!$S$10*Vypocty!$J$5, IF('Míchání kitů'!O43&gt;Vypocty!$R$9, Vypocty!$S$9*Vypocty!$J$5, IF('Míchání kitů'!O43&gt;0, Vypocty!$J$5, 0)))</f>
        <v>0</v>
      </c>
      <c r="P43" s="31">
        <f>IF('Míchání kitů'!P43&gt;Vypocty!$R$10, Vypocty!$S$10*Vypocty!$J$6, IF('Míchání kitů'!P43&gt;Vypocty!$R$9, Vypocty!$S$9*Vypocty!$J$6, IF('Míchání kitů'!P43&gt;0, Vypocty!$J$6, 0)))</f>
        <v>0</v>
      </c>
      <c r="Q43" s="31">
        <f>IF('Míchání kitů'!Q43&gt;Vypocty!$R$10, Vypocty!$S$10*Vypocty!$H$8, IF('Míchání kitů'!Q43&gt;Vypocty!$R$9, Vypocty!$S$9*Vypocty!$H$8, IF('Míchání kitů'!Q43&gt;0, Vypocty!$H$8, 0)))</f>
        <v>0</v>
      </c>
    </row>
    <row r="44" spans="1:17" x14ac:dyDescent="0.25">
      <c r="A44" s="30">
        <v>33</v>
      </c>
      <c r="B44" s="30">
        <f>IF('Míchání kitů'!B44&gt;Vypocty!$R$10, Vypocty!$S$10*Vypocty!$F$5, IF('Míchání kitů'!B44&gt;Vypocty!$R$9, Vypocty!$S$9*Vypocty!$F$5, IF('Míchání kitů'!B44&gt;0, Vypocty!$F$5, 0)))</f>
        <v>0</v>
      </c>
      <c r="C44" s="30">
        <f>IF('Míchání kitů'!C44&gt;Vypocty!$R$10, Vypocty!$S$10*Vypocty!$F$6, IF('Míchání kitů'!C44&gt;Vypocty!$R$9, Vypocty!$S$9*Vypocty!$F$6, IF('Míchání kitů'!C44&gt;0, Vypocty!$F$6, 0)))</f>
        <v>0</v>
      </c>
      <c r="D44" s="30">
        <f>IF('Míchání kitů'!D44&gt;Vypocty!$R$10, Vypocty!$S$10*Vypocty!$F$7, IF('Míchání kitů'!D44&gt;Vypocty!$R$9, Vypocty!$S$9*Vypocty!$F$7, IF('Míchání kitů'!D44&gt;0, Vypocty!$F$7, 0)))</f>
        <v>0</v>
      </c>
      <c r="E44" s="31">
        <f>IF('Míchání kitů'!E44&gt;Vypocty!$R$10, Vypocty!$S$10*Vypocty!$H$5, IF('Míchání kitů'!E44&gt;Vypocty!$R$9, Vypocty!$S$9*Vypocty!$H$5, IF('Míchání kitů'!E44&gt;0, Vypocty!$H$5, 0)))</f>
        <v>0</v>
      </c>
      <c r="F44" s="31">
        <f>IF('Míchání kitů'!F44&gt;Vypocty!$R$10, Vypocty!$S$10*Vypocty!$H$5, IF('Míchání kitů'!F44&gt;Vypocty!$R$9, Vypocty!$S$9*Vypocty!$H$5, IF('Míchání kitů'!F44&gt;0, Vypocty!$H$5, 0)))</f>
        <v>0</v>
      </c>
      <c r="G44" s="31">
        <f>IF('Míchání kitů'!G44&gt;Vypocty!$R$10, Vypocty!$S$10*Vypocty!$H$7, IF('Míchání kitů'!G44&gt;Vypocty!$R$9, Vypocty!$S$9*Vypocty!$H$7, IF('Míchání kitů'!G44&gt;0, Vypocty!$H$7, 0)))</f>
        <v>0</v>
      </c>
      <c r="H44" s="31">
        <f>IF('Míchání kitů'!H44&gt;Vypocty!$R$10, Vypocty!$S$10*Vypocty!$H$6, IF('Míchání kitů'!H44&gt;Vypocty!$R$9, Vypocty!$S$9*Vypocty!$H$6, IF('Míchání kitů'!H44&gt;0, Vypocty!$H$6, 0)))</f>
        <v>0</v>
      </c>
      <c r="I44" s="31">
        <f>IF('Míchání kitů'!I44&gt;Vypocty!$R$10, Vypocty!$S$10*Vypocty!$H$6, IF('Míchání kitů'!I44&gt;Vypocty!$R$9, Vypocty!$S$9*Vypocty!$H$6, IF('Míchání kitů'!I44&gt;0, Vypocty!$H$6, 0)))</f>
        <v>0</v>
      </c>
      <c r="J44" s="31">
        <f>IF('Míchání kitů'!J44&gt;Vypocty!$R$11, Vypocty!$S$11*Vypocty!$F$9, IF('Míchání kitů'!J44&gt;0, Vypocty!$F$9, 0))</f>
        <v>0</v>
      </c>
      <c r="K44" s="31">
        <f>IF('Míchání kitů'!K44&gt;Vypocty!$R$11, Vypocty!$S$11*Vypocty!$F$9, IF('Míchání kitů'!K44&gt;0, Vypocty!$F$9, 0))</f>
        <v>0</v>
      </c>
      <c r="L44" s="31">
        <f>IF('Míchání kitů'!L44&gt;Vypocty!$R$10, Vypocty!$S$10*Vypocty!$H$9, IF('Míchání kitů'!L44&gt;Vypocty!$R$9, Vypocty!$S$9*Vypocty!$H$9, IF('Míchání kitů'!L44&gt;0, Vypocty!$H$9, 0)))</f>
        <v>0</v>
      </c>
      <c r="M44" s="31">
        <f>IF('Míchání kitů'!M44&gt;0, Vypocty!$F$8, 0)</f>
        <v>0</v>
      </c>
      <c r="N44" s="31">
        <f>IF('Míchání kitů'!N44&gt;Vypocty!$R$10, Vypocty!$S$10*Vypocty!$J$5, IF('Míchání kitů'!N44&gt;Vypocty!$R$9, Vypocty!$S$9*Vypocty!$J$5, IF('Míchání kitů'!N44&gt;0, Vypocty!$J$5, 0)))</f>
        <v>0</v>
      </c>
      <c r="O44" s="31">
        <f>IF('Míchání kitů'!O44&gt;Vypocty!$R$10, Vypocty!$S$10*Vypocty!$J$5, IF('Míchání kitů'!O44&gt;Vypocty!$R$9, Vypocty!$S$9*Vypocty!$J$5, IF('Míchání kitů'!O44&gt;0, Vypocty!$J$5, 0)))</f>
        <v>0</v>
      </c>
      <c r="P44" s="31">
        <f>IF('Míchání kitů'!P44&gt;Vypocty!$R$10, Vypocty!$S$10*Vypocty!$J$6, IF('Míchání kitů'!P44&gt;Vypocty!$R$9, Vypocty!$S$9*Vypocty!$J$6, IF('Míchání kitů'!P44&gt;0, Vypocty!$J$6, 0)))</f>
        <v>0</v>
      </c>
      <c r="Q44" s="31">
        <f>IF('Míchání kitů'!Q44&gt;Vypocty!$R$10, Vypocty!$S$10*Vypocty!$H$8, IF('Míchání kitů'!Q44&gt;Vypocty!$R$9, Vypocty!$S$9*Vypocty!$H$8, IF('Míchání kitů'!Q44&gt;0, Vypocty!$H$8, 0)))</f>
        <v>0</v>
      </c>
    </row>
    <row r="45" spans="1:17" x14ac:dyDescent="0.25">
      <c r="A45" s="30">
        <v>34</v>
      </c>
      <c r="B45" s="30">
        <f>IF('Míchání kitů'!B45&gt;Vypocty!$R$10, Vypocty!$S$10*Vypocty!$F$5, IF('Míchání kitů'!B45&gt;Vypocty!$R$9, Vypocty!$S$9*Vypocty!$F$5, IF('Míchání kitů'!B45&gt;0, Vypocty!$F$5, 0)))</f>
        <v>0</v>
      </c>
      <c r="C45" s="30">
        <f>IF('Míchání kitů'!C45&gt;Vypocty!$R$10, Vypocty!$S$10*Vypocty!$F$6, IF('Míchání kitů'!C45&gt;Vypocty!$R$9, Vypocty!$S$9*Vypocty!$F$6, IF('Míchání kitů'!C45&gt;0, Vypocty!$F$6, 0)))</f>
        <v>0</v>
      </c>
      <c r="D45" s="30">
        <f>IF('Míchání kitů'!D45&gt;Vypocty!$R$10, Vypocty!$S$10*Vypocty!$F$7, IF('Míchání kitů'!D45&gt;Vypocty!$R$9, Vypocty!$S$9*Vypocty!$F$7, IF('Míchání kitů'!D45&gt;0, Vypocty!$F$7, 0)))</f>
        <v>0</v>
      </c>
      <c r="E45" s="31">
        <f>IF('Míchání kitů'!E45&gt;Vypocty!$R$10, Vypocty!$S$10*Vypocty!$H$5, IF('Míchání kitů'!E45&gt;Vypocty!$R$9, Vypocty!$S$9*Vypocty!$H$5, IF('Míchání kitů'!E45&gt;0, Vypocty!$H$5, 0)))</f>
        <v>0</v>
      </c>
      <c r="F45" s="31">
        <f>IF('Míchání kitů'!F45&gt;Vypocty!$R$10, Vypocty!$S$10*Vypocty!$H$5, IF('Míchání kitů'!F45&gt;Vypocty!$R$9, Vypocty!$S$9*Vypocty!$H$5, IF('Míchání kitů'!F45&gt;0, Vypocty!$H$5, 0)))</f>
        <v>0</v>
      </c>
      <c r="G45" s="31">
        <f>IF('Míchání kitů'!G45&gt;Vypocty!$R$10, Vypocty!$S$10*Vypocty!$H$7, IF('Míchání kitů'!G45&gt;Vypocty!$R$9, Vypocty!$S$9*Vypocty!$H$7, IF('Míchání kitů'!G45&gt;0, Vypocty!$H$7, 0)))</f>
        <v>0</v>
      </c>
      <c r="H45" s="31">
        <f>IF('Míchání kitů'!H45&gt;Vypocty!$R$10, Vypocty!$S$10*Vypocty!$H$6, IF('Míchání kitů'!H45&gt;Vypocty!$R$9, Vypocty!$S$9*Vypocty!$H$6, IF('Míchání kitů'!H45&gt;0, Vypocty!$H$6, 0)))</f>
        <v>0</v>
      </c>
      <c r="I45" s="31">
        <f>IF('Míchání kitů'!I45&gt;Vypocty!$R$10, Vypocty!$S$10*Vypocty!$H$6, IF('Míchání kitů'!I45&gt;Vypocty!$R$9, Vypocty!$S$9*Vypocty!$H$6, IF('Míchání kitů'!I45&gt;0, Vypocty!$H$6, 0)))</f>
        <v>0</v>
      </c>
      <c r="J45" s="31">
        <f>IF('Míchání kitů'!J45&gt;Vypocty!$R$11, Vypocty!$S$11*Vypocty!$F$9, IF('Míchání kitů'!J45&gt;0, Vypocty!$F$9, 0))</f>
        <v>0</v>
      </c>
      <c r="K45" s="31">
        <f>IF('Míchání kitů'!K45&gt;Vypocty!$R$11, Vypocty!$S$11*Vypocty!$F$9, IF('Míchání kitů'!K45&gt;0, Vypocty!$F$9, 0))</f>
        <v>0</v>
      </c>
      <c r="L45" s="31">
        <f>IF('Míchání kitů'!L45&gt;Vypocty!$R$10, Vypocty!$S$10*Vypocty!$H$9, IF('Míchání kitů'!L45&gt;Vypocty!$R$9, Vypocty!$S$9*Vypocty!$H$9, IF('Míchání kitů'!L45&gt;0, Vypocty!$H$9, 0)))</f>
        <v>0</v>
      </c>
      <c r="M45" s="31">
        <f>IF('Míchání kitů'!M45&gt;0, Vypocty!$F$8, 0)</f>
        <v>0</v>
      </c>
      <c r="N45" s="31">
        <f>IF('Míchání kitů'!N45&gt;Vypocty!$R$10, Vypocty!$S$10*Vypocty!$J$5, IF('Míchání kitů'!N45&gt;Vypocty!$R$9, Vypocty!$S$9*Vypocty!$J$5, IF('Míchání kitů'!N45&gt;0, Vypocty!$J$5, 0)))</f>
        <v>0</v>
      </c>
      <c r="O45" s="31">
        <f>IF('Míchání kitů'!O45&gt;Vypocty!$R$10, Vypocty!$S$10*Vypocty!$J$5, IF('Míchání kitů'!O45&gt;Vypocty!$R$9, Vypocty!$S$9*Vypocty!$J$5, IF('Míchání kitů'!O45&gt;0, Vypocty!$J$5, 0)))</f>
        <v>0</v>
      </c>
      <c r="P45" s="31">
        <f>IF('Míchání kitů'!P45&gt;Vypocty!$R$10, Vypocty!$S$10*Vypocty!$J$6, IF('Míchání kitů'!P45&gt;Vypocty!$R$9, Vypocty!$S$9*Vypocty!$J$6, IF('Míchání kitů'!P45&gt;0, Vypocty!$J$6, 0)))</f>
        <v>0</v>
      </c>
      <c r="Q45" s="31">
        <f>IF('Míchání kitů'!Q45&gt;Vypocty!$R$10, Vypocty!$S$10*Vypocty!$H$8, IF('Míchání kitů'!Q45&gt;Vypocty!$R$9, Vypocty!$S$9*Vypocty!$H$8, IF('Míchání kitů'!Q45&gt;0, Vypocty!$H$8, 0)))</f>
        <v>0</v>
      </c>
    </row>
    <row r="46" spans="1:17" x14ac:dyDescent="0.25">
      <c r="A46" s="30">
        <v>35</v>
      </c>
      <c r="B46" s="30">
        <f>IF('Míchání kitů'!B46&gt;Vypocty!$R$10, Vypocty!$S$10*Vypocty!$F$5, IF('Míchání kitů'!B46&gt;Vypocty!$R$9, Vypocty!$S$9*Vypocty!$F$5, IF('Míchání kitů'!B46&gt;0, Vypocty!$F$5, 0)))</f>
        <v>0</v>
      </c>
      <c r="C46" s="30">
        <f>IF('Míchání kitů'!C46&gt;Vypocty!$R$10, Vypocty!$S$10*Vypocty!$F$6, IF('Míchání kitů'!C46&gt;Vypocty!$R$9, Vypocty!$S$9*Vypocty!$F$6, IF('Míchání kitů'!C46&gt;0, Vypocty!$F$6, 0)))</f>
        <v>0</v>
      </c>
      <c r="D46" s="30">
        <f>IF('Míchání kitů'!D46&gt;Vypocty!$R$10, Vypocty!$S$10*Vypocty!$F$7, IF('Míchání kitů'!D46&gt;Vypocty!$R$9, Vypocty!$S$9*Vypocty!$F$7, IF('Míchání kitů'!D46&gt;0, Vypocty!$F$7, 0)))</f>
        <v>0</v>
      </c>
      <c r="E46" s="31">
        <f>IF('Míchání kitů'!E46&gt;Vypocty!$R$10, Vypocty!$S$10*Vypocty!$H$5, IF('Míchání kitů'!E46&gt;Vypocty!$R$9, Vypocty!$S$9*Vypocty!$H$5, IF('Míchání kitů'!E46&gt;0, Vypocty!$H$5, 0)))</f>
        <v>0</v>
      </c>
      <c r="F46" s="31">
        <f>IF('Míchání kitů'!F46&gt;Vypocty!$R$10, Vypocty!$S$10*Vypocty!$H$5, IF('Míchání kitů'!F46&gt;Vypocty!$R$9, Vypocty!$S$9*Vypocty!$H$5, IF('Míchání kitů'!F46&gt;0, Vypocty!$H$5, 0)))</f>
        <v>0</v>
      </c>
      <c r="G46" s="31">
        <f>IF('Míchání kitů'!G46&gt;Vypocty!$R$10, Vypocty!$S$10*Vypocty!$H$7, IF('Míchání kitů'!G46&gt;Vypocty!$R$9, Vypocty!$S$9*Vypocty!$H$7, IF('Míchání kitů'!G46&gt;0, Vypocty!$H$7, 0)))</f>
        <v>0</v>
      </c>
      <c r="H46" s="31">
        <f>IF('Míchání kitů'!H46&gt;Vypocty!$R$10, Vypocty!$S$10*Vypocty!$H$6, IF('Míchání kitů'!H46&gt;Vypocty!$R$9, Vypocty!$S$9*Vypocty!$H$6, IF('Míchání kitů'!H46&gt;0, Vypocty!$H$6, 0)))</f>
        <v>0</v>
      </c>
      <c r="I46" s="31">
        <f>IF('Míchání kitů'!I46&gt;Vypocty!$R$10, Vypocty!$S$10*Vypocty!$H$6, IF('Míchání kitů'!I46&gt;Vypocty!$R$9, Vypocty!$S$9*Vypocty!$H$6, IF('Míchání kitů'!I46&gt;0, Vypocty!$H$6, 0)))</f>
        <v>0</v>
      </c>
      <c r="J46" s="31">
        <f>IF('Míchání kitů'!J46&gt;Vypocty!$R$11, Vypocty!$S$11*Vypocty!$F$9, IF('Míchání kitů'!J46&gt;0, Vypocty!$F$9, 0))</f>
        <v>0</v>
      </c>
      <c r="K46" s="31">
        <f>IF('Míchání kitů'!K46&gt;Vypocty!$R$11, Vypocty!$S$11*Vypocty!$F$9, IF('Míchání kitů'!K46&gt;0, Vypocty!$F$9, 0))</f>
        <v>0</v>
      </c>
      <c r="L46" s="31">
        <f>IF('Míchání kitů'!L46&gt;Vypocty!$R$10, Vypocty!$S$10*Vypocty!$H$9, IF('Míchání kitů'!L46&gt;Vypocty!$R$9, Vypocty!$S$9*Vypocty!$H$9, IF('Míchání kitů'!L46&gt;0, Vypocty!$H$9, 0)))</f>
        <v>0</v>
      </c>
      <c r="M46" s="31">
        <f>IF('Míchání kitů'!M46&gt;0, Vypocty!$F$8, 0)</f>
        <v>0</v>
      </c>
      <c r="N46" s="31">
        <f>IF('Míchání kitů'!N46&gt;Vypocty!$R$10, Vypocty!$S$10*Vypocty!$J$5, IF('Míchání kitů'!N46&gt;Vypocty!$R$9, Vypocty!$S$9*Vypocty!$J$5, IF('Míchání kitů'!N46&gt;0, Vypocty!$J$5, 0)))</f>
        <v>0</v>
      </c>
      <c r="O46" s="31">
        <f>IF('Míchání kitů'!O46&gt;Vypocty!$R$10, Vypocty!$S$10*Vypocty!$J$5, IF('Míchání kitů'!O46&gt;Vypocty!$R$9, Vypocty!$S$9*Vypocty!$J$5, IF('Míchání kitů'!O46&gt;0, Vypocty!$J$5, 0)))</f>
        <v>0</v>
      </c>
      <c r="P46" s="31">
        <f>IF('Míchání kitů'!P46&gt;Vypocty!$R$10, Vypocty!$S$10*Vypocty!$J$6, IF('Míchání kitů'!P46&gt;Vypocty!$R$9, Vypocty!$S$9*Vypocty!$J$6, IF('Míchání kitů'!P46&gt;0, Vypocty!$J$6, 0)))</f>
        <v>0</v>
      </c>
      <c r="Q46" s="31">
        <f>IF('Míchání kitů'!Q46&gt;Vypocty!$R$10, Vypocty!$S$10*Vypocty!$H$8, IF('Míchání kitů'!Q46&gt;Vypocty!$R$9, Vypocty!$S$9*Vypocty!$H$8, IF('Míchání kitů'!Q46&gt;0, Vypocty!$H$8, 0)))</f>
        <v>0</v>
      </c>
    </row>
    <row r="47" spans="1:17" x14ac:dyDescent="0.25">
      <c r="A47" s="30">
        <v>36</v>
      </c>
      <c r="B47" s="30">
        <f>IF('Míchání kitů'!B47&gt;Vypocty!$R$10, Vypocty!$S$10*Vypocty!$F$5, IF('Míchání kitů'!B47&gt;Vypocty!$R$9, Vypocty!$S$9*Vypocty!$F$5, IF('Míchání kitů'!B47&gt;0, Vypocty!$F$5, 0)))</f>
        <v>0</v>
      </c>
      <c r="C47" s="30">
        <f>IF('Míchání kitů'!C47&gt;Vypocty!$R$10, Vypocty!$S$10*Vypocty!$F$6, IF('Míchání kitů'!C47&gt;Vypocty!$R$9, Vypocty!$S$9*Vypocty!$F$6, IF('Míchání kitů'!C47&gt;0, Vypocty!$F$6, 0)))</f>
        <v>0</v>
      </c>
      <c r="D47" s="30">
        <f>IF('Míchání kitů'!D47&gt;Vypocty!$R$10, Vypocty!$S$10*Vypocty!$F$7, IF('Míchání kitů'!D47&gt;Vypocty!$R$9, Vypocty!$S$9*Vypocty!$F$7, IF('Míchání kitů'!D47&gt;0, Vypocty!$F$7, 0)))</f>
        <v>0</v>
      </c>
      <c r="E47" s="31">
        <f>IF('Míchání kitů'!E47&gt;Vypocty!$R$10, Vypocty!$S$10*Vypocty!$H$5, IF('Míchání kitů'!E47&gt;Vypocty!$R$9, Vypocty!$S$9*Vypocty!$H$5, IF('Míchání kitů'!E47&gt;0, Vypocty!$H$5, 0)))</f>
        <v>0</v>
      </c>
      <c r="F47" s="31">
        <f>IF('Míchání kitů'!F47&gt;Vypocty!$R$10, Vypocty!$S$10*Vypocty!$H$5, IF('Míchání kitů'!F47&gt;Vypocty!$R$9, Vypocty!$S$9*Vypocty!$H$5, IF('Míchání kitů'!F47&gt;0, Vypocty!$H$5, 0)))</f>
        <v>0</v>
      </c>
      <c r="G47" s="31">
        <f>IF('Míchání kitů'!G47&gt;Vypocty!$R$10, Vypocty!$S$10*Vypocty!$H$7, IF('Míchání kitů'!G47&gt;Vypocty!$R$9, Vypocty!$S$9*Vypocty!$H$7, IF('Míchání kitů'!G47&gt;0, Vypocty!$H$7, 0)))</f>
        <v>0</v>
      </c>
      <c r="H47" s="31">
        <f>IF('Míchání kitů'!H47&gt;Vypocty!$R$10, Vypocty!$S$10*Vypocty!$H$6, IF('Míchání kitů'!H47&gt;Vypocty!$R$9, Vypocty!$S$9*Vypocty!$H$6, IF('Míchání kitů'!H47&gt;0, Vypocty!$H$6, 0)))</f>
        <v>0</v>
      </c>
      <c r="I47" s="31">
        <f>IF('Míchání kitů'!I47&gt;Vypocty!$R$10, Vypocty!$S$10*Vypocty!$H$6, IF('Míchání kitů'!I47&gt;Vypocty!$R$9, Vypocty!$S$9*Vypocty!$H$6, IF('Míchání kitů'!I47&gt;0, Vypocty!$H$6, 0)))</f>
        <v>0</v>
      </c>
      <c r="J47" s="31">
        <f>IF('Míchání kitů'!J47&gt;Vypocty!$R$11, Vypocty!$S$11*Vypocty!$F$9, IF('Míchání kitů'!J47&gt;0, Vypocty!$F$9, 0))</f>
        <v>0</v>
      </c>
      <c r="K47" s="31">
        <f>IF('Míchání kitů'!K47&gt;Vypocty!$R$11, Vypocty!$S$11*Vypocty!$F$9, IF('Míchání kitů'!K47&gt;0, Vypocty!$F$9, 0))</f>
        <v>0</v>
      </c>
      <c r="L47" s="31">
        <f>IF('Míchání kitů'!L47&gt;Vypocty!$R$10, Vypocty!$S$10*Vypocty!$H$9, IF('Míchání kitů'!L47&gt;Vypocty!$R$9, Vypocty!$S$9*Vypocty!$H$9, IF('Míchání kitů'!L47&gt;0, Vypocty!$H$9, 0)))</f>
        <v>0</v>
      </c>
      <c r="M47" s="31">
        <f>IF('Míchání kitů'!M47&gt;0, Vypocty!$F$8, 0)</f>
        <v>0</v>
      </c>
      <c r="N47" s="31">
        <f>IF('Míchání kitů'!N47&gt;Vypocty!$R$10, Vypocty!$S$10*Vypocty!$J$5, IF('Míchání kitů'!N47&gt;Vypocty!$R$9, Vypocty!$S$9*Vypocty!$J$5, IF('Míchání kitů'!N47&gt;0, Vypocty!$J$5, 0)))</f>
        <v>0</v>
      </c>
      <c r="O47" s="31">
        <f>IF('Míchání kitů'!O47&gt;Vypocty!$R$10, Vypocty!$S$10*Vypocty!$J$5, IF('Míchání kitů'!O47&gt;Vypocty!$R$9, Vypocty!$S$9*Vypocty!$J$5, IF('Míchání kitů'!O47&gt;0, Vypocty!$J$5, 0)))</f>
        <v>0</v>
      </c>
      <c r="P47" s="31">
        <f>IF('Míchání kitů'!P47&gt;Vypocty!$R$10, Vypocty!$S$10*Vypocty!$J$6, IF('Míchání kitů'!P47&gt;Vypocty!$R$9, Vypocty!$S$9*Vypocty!$J$6, IF('Míchání kitů'!P47&gt;0, Vypocty!$J$6, 0)))</f>
        <v>0</v>
      </c>
      <c r="Q47" s="31">
        <f>IF('Míchání kitů'!Q47&gt;Vypocty!$R$10, Vypocty!$S$10*Vypocty!$H$8, IF('Míchání kitů'!Q47&gt;Vypocty!$R$9, Vypocty!$S$9*Vypocty!$H$8, IF('Míchání kitů'!Q47&gt;0, Vypocty!$H$8, 0)))</f>
        <v>0</v>
      </c>
    </row>
    <row r="48" spans="1:17" x14ac:dyDescent="0.25">
      <c r="A48" s="30">
        <v>37</v>
      </c>
      <c r="B48" s="30">
        <f>IF('Míchání kitů'!B48&gt;Vypocty!$R$10, Vypocty!$S$10*Vypocty!$F$5, IF('Míchání kitů'!B48&gt;Vypocty!$R$9, Vypocty!$S$9*Vypocty!$F$5, IF('Míchání kitů'!B48&gt;0, Vypocty!$F$5, 0)))</f>
        <v>0</v>
      </c>
      <c r="C48" s="30">
        <f>IF('Míchání kitů'!C48&gt;Vypocty!$R$10, Vypocty!$S$10*Vypocty!$F$6, IF('Míchání kitů'!C48&gt;Vypocty!$R$9, Vypocty!$S$9*Vypocty!$F$6, IF('Míchání kitů'!C48&gt;0, Vypocty!$F$6, 0)))</f>
        <v>0</v>
      </c>
      <c r="D48" s="30">
        <f>IF('Míchání kitů'!D48&gt;Vypocty!$R$10, Vypocty!$S$10*Vypocty!$F$7, IF('Míchání kitů'!D48&gt;Vypocty!$R$9, Vypocty!$S$9*Vypocty!$F$7, IF('Míchání kitů'!D48&gt;0, Vypocty!$F$7, 0)))</f>
        <v>0</v>
      </c>
      <c r="E48" s="31">
        <f>IF('Míchání kitů'!E48&gt;Vypocty!$R$10, Vypocty!$S$10*Vypocty!$H$5, IF('Míchání kitů'!E48&gt;Vypocty!$R$9, Vypocty!$S$9*Vypocty!$H$5, IF('Míchání kitů'!E48&gt;0, Vypocty!$H$5, 0)))</f>
        <v>0</v>
      </c>
      <c r="F48" s="31">
        <f>IF('Míchání kitů'!F48&gt;Vypocty!$R$10, Vypocty!$S$10*Vypocty!$H$5, IF('Míchání kitů'!F48&gt;Vypocty!$R$9, Vypocty!$S$9*Vypocty!$H$5, IF('Míchání kitů'!F48&gt;0, Vypocty!$H$5, 0)))</f>
        <v>0</v>
      </c>
      <c r="G48" s="31">
        <f>IF('Míchání kitů'!G48&gt;Vypocty!$R$10, Vypocty!$S$10*Vypocty!$H$7, IF('Míchání kitů'!G48&gt;Vypocty!$R$9, Vypocty!$S$9*Vypocty!$H$7, IF('Míchání kitů'!G48&gt;0, Vypocty!$H$7, 0)))</f>
        <v>0</v>
      </c>
      <c r="H48" s="31">
        <f>IF('Míchání kitů'!H48&gt;Vypocty!$R$10, Vypocty!$S$10*Vypocty!$H$6, IF('Míchání kitů'!H48&gt;Vypocty!$R$9, Vypocty!$S$9*Vypocty!$H$6, IF('Míchání kitů'!H48&gt;0, Vypocty!$H$6, 0)))</f>
        <v>0</v>
      </c>
      <c r="I48" s="31">
        <f>IF('Míchání kitů'!I48&gt;Vypocty!$R$10, Vypocty!$S$10*Vypocty!$H$6, IF('Míchání kitů'!I48&gt;Vypocty!$R$9, Vypocty!$S$9*Vypocty!$H$6, IF('Míchání kitů'!I48&gt;0, Vypocty!$H$6, 0)))</f>
        <v>0</v>
      </c>
      <c r="J48" s="31">
        <f>IF('Míchání kitů'!J48&gt;Vypocty!$R$11, Vypocty!$S$11*Vypocty!$F$9, IF('Míchání kitů'!J48&gt;0, Vypocty!$F$9, 0))</f>
        <v>0</v>
      </c>
      <c r="K48" s="31">
        <f>IF('Míchání kitů'!K48&gt;Vypocty!$R$11, Vypocty!$S$11*Vypocty!$F$9, IF('Míchání kitů'!K48&gt;0, Vypocty!$F$9, 0))</f>
        <v>0</v>
      </c>
      <c r="L48" s="31">
        <f>IF('Míchání kitů'!L48&gt;Vypocty!$R$10, Vypocty!$S$10*Vypocty!$H$9, IF('Míchání kitů'!L48&gt;Vypocty!$R$9, Vypocty!$S$9*Vypocty!$H$9, IF('Míchání kitů'!L48&gt;0, Vypocty!$H$9, 0)))</f>
        <v>0</v>
      </c>
      <c r="M48" s="31">
        <f>IF('Míchání kitů'!M48&gt;0, Vypocty!$F$8, 0)</f>
        <v>0</v>
      </c>
      <c r="N48" s="31">
        <f>IF('Míchání kitů'!N48&gt;Vypocty!$R$10, Vypocty!$S$10*Vypocty!$J$5, IF('Míchání kitů'!N48&gt;Vypocty!$R$9, Vypocty!$S$9*Vypocty!$J$5, IF('Míchání kitů'!N48&gt;0, Vypocty!$J$5, 0)))</f>
        <v>0</v>
      </c>
      <c r="O48" s="31">
        <f>IF('Míchání kitů'!O48&gt;Vypocty!$R$10, Vypocty!$S$10*Vypocty!$J$5, IF('Míchání kitů'!O48&gt;Vypocty!$R$9, Vypocty!$S$9*Vypocty!$J$5, IF('Míchání kitů'!O48&gt;0, Vypocty!$J$5, 0)))</f>
        <v>0</v>
      </c>
      <c r="P48" s="31">
        <f>IF('Míchání kitů'!P48&gt;Vypocty!$R$10, Vypocty!$S$10*Vypocty!$J$6, IF('Míchání kitů'!P48&gt;Vypocty!$R$9, Vypocty!$S$9*Vypocty!$J$6, IF('Míchání kitů'!P48&gt;0, Vypocty!$J$6, 0)))</f>
        <v>0</v>
      </c>
      <c r="Q48" s="31">
        <f>IF('Míchání kitů'!Q48&gt;Vypocty!$R$10, Vypocty!$S$10*Vypocty!$H$8, IF('Míchání kitů'!Q48&gt;Vypocty!$R$9, Vypocty!$S$9*Vypocty!$H$8, IF('Míchání kitů'!Q48&gt;0, Vypocty!$H$8, 0)))</f>
        <v>0</v>
      </c>
    </row>
    <row r="49" spans="1:17" x14ac:dyDescent="0.25">
      <c r="A49" s="30">
        <v>38</v>
      </c>
      <c r="B49" s="30">
        <f>IF('Míchání kitů'!B49&gt;Vypocty!$R$10, Vypocty!$S$10*Vypocty!$F$5, IF('Míchání kitů'!B49&gt;Vypocty!$R$9, Vypocty!$S$9*Vypocty!$F$5, IF('Míchání kitů'!B49&gt;0, Vypocty!$F$5, 0)))</f>
        <v>0</v>
      </c>
      <c r="C49" s="30">
        <f>IF('Míchání kitů'!C49&gt;Vypocty!$R$10, Vypocty!$S$10*Vypocty!$F$6, IF('Míchání kitů'!C49&gt;Vypocty!$R$9, Vypocty!$S$9*Vypocty!$F$6, IF('Míchání kitů'!C49&gt;0, Vypocty!$F$6, 0)))</f>
        <v>0</v>
      </c>
      <c r="D49" s="30">
        <f>IF('Míchání kitů'!D49&gt;Vypocty!$R$10, Vypocty!$S$10*Vypocty!$F$7, IF('Míchání kitů'!D49&gt;Vypocty!$R$9, Vypocty!$S$9*Vypocty!$F$7, IF('Míchání kitů'!D49&gt;0, Vypocty!$F$7, 0)))</f>
        <v>0</v>
      </c>
      <c r="E49" s="31">
        <f>IF('Míchání kitů'!E49&gt;Vypocty!$R$10, Vypocty!$S$10*Vypocty!$H$5, IF('Míchání kitů'!E49&gt;Vypocty!$R$9, Vypocty!$S$9*Vypocty!$H$5, IF('Míchání kitů'!E49&gt;0, Vypocty!$H$5, 0)))</f>
        <v>0</v>
      </c>
      <c r="F49" s="31">
        <f>IF('Míchání kitů'!F49&gt;Vypocty!$R$10, Vypocty!$S$10*Vypocty!$H$5, IF('Míchání kitů'!F49&gt;Vypocty!$R$9, Vypocty!$S$9*Vypocty!$H$5, IF('Míchání kitů'!F49&gt;0, Vypocty!$H$5, 0)))</f>
        <v>0</v>
      </c>
      <c r="G49" s="31">
        <f>IF('Míchání kitů'!G49&gt;Vypocty!$R$10, Vypocty!$S$10*Vypocty!$H$7, IF('Míchání kitů'!G49&gt;Vypocty!$R$9, Vypocty!$S$9*Vypocty!$H$7, IF('Míchání kitů'!G49&gt;0, Vypocty!$H$7, 0)))</f>
        <v>0</v>
      </c>
      <c r="H49" s="31">
        <f>IF('Míchání kitů'!H49&gt;Vypocty!$R$10, Vypocty!$S$10*Vypocty!$H$6, IF('Míchání kitů'!H49&gt;Vypocty!$R$9, Vypocty!$S$9*Vypocty!$H$6, IF('Míchání kitů'!H49&gt;0, Vypocty!$H$6, 0)))</f>
        <v>0</v>
      </c>
      <c r="I49" s="31">
        <f>IF('Míchání kitů'!I49&gt;Vypocty!$R$10, Vypocty!$S$10*Vypocty!$H$6, IF('Míchání kitů'!I49&gt;Vypocty!$R$9, Vypocty!$S$9*Vypocty!$H$6, IF('Míchání kitů'!I49&gt;0, Vypocty!$H$6, 0)))</f>
        <v>0</v>
      </c>
      <c r="J49" s="31">
        <f>IF('Míchání kitů'!J49&gt;Vypocty!$R$11, Vypocty!$S$11*Vypocty!$F$9, IF('Míchání kitů'!J49&gt;0, Vypocty!$F$9, 0))</f>
        <v>0</v>
      </c>
      <c r="K49" s="31">
        <f>IF('Míchání kitů'!K49&gt;Vypocty!$R$11, Vypocty!$S$11*Vypocty!$F$9, IF('Míchání kitů'!K49&gt;0, Vypocty!$F$9, 0))</f>
        <v>0</v>
      </c>
      <c r="L49" s="31">
        <f>IF('Míchání kitů'!L49&gt;Vypocty!$R$10, Vypocty!$S$10*Vypocty!$H$9, IF('Míchání kitů'!L49&gt;Vypocty!$R$9, Vypocty!$S$9*Vypocty!$H$9, IF('Míchání kitů'!L49&gt;0, Vypocty!$H$9, 0)))</f>
        <v>0</v>
      </c>
      <c r="M49" s="31">
        <f>IF('Míchání kitů'!M49&gt;0, Vypocty!$F$8, 0)</f>
        <v>0</v>
      </c>
      <c r="N49" s="31">
        <f>IF('Míchání kitů'!N49&gt;Vypocty!$R$10, Vypocty!$S$10*Vypocty!$J$5, IF('Míchání kitů'!N49&gt;Vypocty!$R$9, Vypocty!$S$9*Vypocty!$J$5, IF('Míchání kitů'!N49&gt;0, Vypocty!$J$5, 0)))</f>
        <v>0</v>
      </c>
      <c r="O49" s="31">
        <f>IF('Míchání kitů'!O49&gt;Vypocty!$R$10, Vypocty!$S$10*Vypocty!$J$5, IF('Míchání kitů'!O49&gt;Vypocty!$R$9, Vypocty!$S$9*Vypocty!$J$5, IF('Míchání kitů'!O49&gt;0, Vypocty!$J$5, 0)))</f>
        <v>0</v>
      </c>
      <c r="P49" s="31">
        <f>IF('Míchání kitů'!P49&gt;Vypocty!$R$10, Vypocty!$S$10*Vypocty!$J$6, IF('Míchání kitů'!P49&gt;Vypocty!$R$9, Vypocty!$S$9*Vypocty!$J$6, IF('Míchání kitů'!P49&gt;0, Vypocty!$J$6, 0)))</f>
        <v>0</v>
      </c>
      <c r="Q49" s="31">
        <f>IF('Míchání kitů'!Q49&gt;Vypocty!$R$10, Vypocty!$S$10*Vypocty!$H$8, IF('Míchání kitů'!Q49&gt;Vypocty!$R$9, Vypocty!$S$9*Vypocty!$H$8, IF('Míchání kitů'!Q49&gt;0, Vypocty!$H$8, 0)))</f>
        <v>0</v>
      </c>
    </row>
    <row r="50" spans="1:17" x14ac:dyDescent="0.25">
      <c r="A50" s="30">
        <v>39</v>
      </c>
      <c r="B50" s="30">
        <f>IF('Míchání kitů'!B50&gt;Vypocty!$R$10, Vypocty!$S$10*Vypocty!$F$5, IF('Míchání kitů'!B50&gt;Vypocty!$R$9, Vypocty!$S$9*Vypocty!$F$5, IF('Míchání kitů'!B50&gt;0, Vypocty!$F$5, 0)))</f>
        <v>0</v>
      </c>
      <c r="C50" s="30">
        <f>IF('Míchání kitů'!C50&gt;Vypocty!$R$10, Vypocty!$S$10*Vypocty!$F$6, IF('Míchání kitů'!C50&gt;Vypocty!$R$9, Vypocty!$S$9*Vypocty!$F$6, IF('Míchání kitů'!C50&gt;0, Vypocty!$F$6, 0)))</f>
        <v>0</v>
      </c>
      <c r="D50" s="30">
        <f>IF('Míchání kitů'!D50&gt;Vypocty!$R$10, Vypocty!$S$10*Vypocty!$F$7, IF('Míchání kitů'!D50&gt;Vypocty!$R$9, Vypocty!$S$9*Vypocty!$F$7, IF('Míchání kitů'!D50&gt;0, Vypocty!$F$7, 0)))</f>
        <v>0</v>
      </c>
      <c r="E50" s="31">
        <f>IF('Míchání kitů'!E50&gt;Vypocty!$R$10, Vypocty!$S$10*Vypocty!$H$5, IF('Míchání kitů'!E50&gt;Vypocty!$R$9, Vypocty!$S$9*Vypocty!$H$5, IF('Míchání kitů'!E50&gt;0, Vypocty!$H$5, 0)))</f>
        <v>0</v>
      </c>
      <c r="F50" s="31">
        <f>IF('Míchání kitů'!F50&gt;Vypocty!$R$10, Vypocty!$S$10*Vypocty!$H$5, IF('Míchání kitů'!F50&gt;Vypocty!$R$9, Vypocty!$S$9*Vypocty!$H$5, IF('Míchání kitů'!F50&gt;0, Vypocty!$H$5, 0)))</f>
        <v>0</v>
      </c>
      <c r="G50" s="31">
        <f>IF('Míchání kitů'!G50&gt;Vypocty!$R$10, Vypocty!$S$10*Vypocty!$H$7, IF('Míchání kitů'!G50&gt;Vypocty!$R$9, Vypocty!$S$9*Vypocty!$H$7, IF('Míchání kitů'!G50&gt;0, Vypocty!$H$7, 0)))</f>
        <v>0</v>
      </c>
      <c r="H50" s="31">
        <f>IF('Míchání kitů'!H50&gt;Vypocty!$R$10, Vypocty!$S$10*Vypocty!$H$6, IF('Míchání kitů'!H50&gt;Vypocty!$R$9, Vypocty!$S$9*Vypocty!$H$6, IF('Míchání kitů'!H50&gt;0, Vypocty!$H$6, 0)))</f>
        <v>0</v>
      </c>
      <c r="I50" s="31">
        <f>IF('Míchání kitů'!I50&gt;Vypocty!$R$10, Vypocty!$S$10*Vypocty!$H$6, IF('Míchání kitů'!I50&gt;Vypocty!$R$9, Vypocty!$S$9*Vypocty!$H$6, IF('Míchání kitů'!I50&gt;0, Vypocty!$H$6, 0)))</f>
        <v>0</v>
      </c>
      <c r="J50" s="31">
        <f>IF('Míchání kitů'!J50&gt;Vypocty!$R$11, Vypocty!$S$11*Vypocty!$F$9, IF('Míchání kitů'!J50&gt;0, Vypocty!$F$9, 0))</f>
        <v>0</v>
      </c>
      <c r="K50" s="31">
        <f>IF('Míchání kitů'!K50&gt;Vypocty!$R$11, Vypocty!$S$11*Vypocty!$F$9, IF('Míchání kitů'!K50&gt;0, Vypocty!$F$9, 0))</f>
        <v>0</v>
      </c>
      <c r="L50" s="31">
        <f>IF('Míchání kitů'!L50&gt;Vypocty!$R$10, Vypocty!$S$10*Vypocty!$H$9, IF('Míchání kitů'!L50&gt;Vypocty!$R$9, Vypocty!$S$9*Vypocty!$H$9, IF('Míchání kitů'!L50&gt;0, Vypocty!$H$9, 0)))</f>
        <v>0</v>
      </c>
      <c r="M50" s="31">
        <f>IF('Míchání kitů'!M50&gt;0, Vypocty!$F$8, 0)</f>
        <v>0</v>
      </c>
      <c r="N50" s="31">
        <f>IF('Míchání kitů'!N50&gt;Vypocty!$R$10, Vypocty!$S$10*Vypocty!$J$5, IF('Míchání kitů'!N50&gt;Vypocty!$R$9, Vypocty!$S$9*Vypocty!$J$5, IF('Míchání kitů'!N50&gt;0, Vypocty!$J$5, 0)))</f>
        <v>0</v>
      </c>
      <c r="O50" s="31">
        <f>IF('Míchání kitů'!O50&gt;Vypocty!$R$10, Vypocty!$S$10*Vypocty!$J$5, IF('Míchání kitů'!O50&gt;Vypocty!$R$9, Vypocty!$S$9*Vypocty!$J$5, IF('Míchání kitů'!O50&gt;0, Vypocty!$J$5, 0)))</f>
        <v>0</v>
      </c>
      <c r="P50" s="31">
        <f>IF('Míchání kitů'!P50&gt;Vypocty!$R$10, Vypocty!$S$10*Vypocty!$J$6, IF('Míchání kitů'!P50&gt;Vypocty!$R$9, Vypocty!$S$9*Vypocty!$J$6, IF('Míchání kitů'!P50&gt;0, Vypocty!$J$6, 0)))</f>
        <v>0</v>
      </c>
      <c r="Q50" s="31">
        <f>IF('Míchání kitů'!Q50&gt;Vypocty!$R$10, Vypocty!$S$10*Vypocty!$H$8, IF('Míchání kitů'!Q50&gt;Vypocty!$R$9, Vypocty!$S$9*Vypocty!$H$8, IF('Míchání kitů'!Q50&gt;0, Vypocty!$H$8, 0)))</f>
        <v>0</v>
      </c>
    </row>
    <row r="51" spans="1:17" x14ac:dyDescent="0.25">
      <c r="A51" s="30">
        <v>40</v>
      </c>
      <c r="B51" s="30">
        <f>IF('Míchání kitů'!B51&gt;Vypocty!$R$10, Vypocty!$S$10*Vypocty!$F$5, IF('Míchání kitů'!B51&gt;Vypocty!$R$9, Vypocty!$S$9*Vypocty!$F$5, IF('Míchání kitů'!B51&gt;0, Vypocty!$F$5, 0)))</f>
        <v>0</v>
      </c>
      <c r="C51" s="30">
        <f>IF('Míchání kitů'!C51&gt;Vypocty!$R$10, Vypocty!$S$10*Vypocty!$F$6, IF('Míchání kitů'!C51&gt;Vypocty!$R$9, Vypocty!$S$9*Vypocty!$F$6, IF('Míchání kitů'!C51&gt;0, Vypocty!$F$6, 0)))</f>
        <v>0</v>
      </c>
      <c r="D51" s="30">
        <f>IF('Míchání kitů'!D51&gt;Vypocty!$R$10, Vypocty!$S$10*Vypocty!$F$7, IF('Míchání kitů'!D51&gt;Vypocty!$R$9, Vypocty!$S$9*Vypocty!$F$7, IF('Míchání kitů'!D51&gt;0, Vypocty!$F$7, 0)))</f>
        <v>0</v>
      </c>
      <c r="E51" s="31">
        <f>IF('Míchání kitů'!E51&gt;Vypocty!$R$10, Vypocty!$S$10*Vypocty!$H$5, IF('Míchání kitů'!E51&gt;Vypocty!$R$9, Vypocty!$S$9*Vypocty!$H$5, IF('Míchání kitů'!E51&gt;0, Vypocty!$H$5, 0)))</f>
        <v>0</v>
      </c>
      <c r="F51" s="31">
        <f>IF('Míchání kitů'!F51&gt;Vypocty!$R$10, Vypocty!$S$10*Vypocty!$H$5, IF('Míchání kitů'!F51&gt;Vypocty!$R$9, Vypocty!$S$9*Vypocty!$H$5, IF('Míchání kitů'!F51&gt;0, Vypocty!$H$5, 0)))</f>
        <v>0</v>
      </c>
      <c r="G51" s="31">
        <f>IF('Míchání kitů'!G51&gt;Vypocty!$R$10, Vypocty!$S$10*Vypocty!$H$7, IF('Míchání kitů'!G51&gt;Vypocty!$R$9, Vypocty!$S$9*Vypocty!$H$7, IF('Míchání kitů'!G51&gt;0, Vypocty!$H$7, 0)))</f>
        <v>0</v>
      </c>
      <c r="H51" s="31">
        <f>IF('Míchání kitů'!H51&gt;Vypocty!$R$10, Vypocty!$S$10*Vypocty!$H$6, IF('Míchání kitů'!H51&gt;Vypocty!$R$9, Vypocty!$S$9*Vypocty!$H$6, IF('Míchání kitů'!H51&gt;0, Vypocty!$H$6, 0)))</f>
        <v>0</v>
      </c>
      <c r="I51" s="31">
        <f>IF('Míchání kitů'!I51&gt;Vypocty!$R$10, Vypocty!$S$10*Vypocty!$H$6, IF('Míchání kitů'!I51&gt;Vypocty!$R$9, Vypocty!$S$9*Vypocty!$H$6, IF('Míchání kitů'!I51&gt;0, Vypocty!$H$6, 0)))</f>
        <v>0</v>
      </c>
      <c r="J51" s="31">
        <f>IF('Míchání kitů'!J51&gt;Vypocty!$R$11, Vypocty!$S$11*Vypocty!$F$9, IF('Míchání kitů'!J51&gt;0, Vypocty!$F$9, 0))</f>
        <v>0</v>
      </c>
      <c r="K51" s="31">
        <f>IF('Míchání kitů'!K51&gt;Vypocty!$R$11, Vypocty!$S$11*Vypocty!$F$9, IF('Míchání kitů'!K51&gt;0, Vypocty!$F$9, 0))</f>
        <v>0</v>
      </c>
      <c r="L51" s="31">
        <f>IF('Míchání kitů'!L51&gt;Vypocty!$R$10, Vypocty!$S$10*Vypocty!$H$9, IF('Míchání kitů'!L51&gt;Vypocty!$R$9, Vypocty!$S$9*Vypocty!$H$9, IF('Míchání kitů'!L51&gt;0, Vypocty!$H$9, 0)))</f>
        <v>0</v>
      </c>
      <c r="M51" s="31">
        <f>IF('Míchání kitů'!M51&gt;0, Vypocty!$F$8, 0)</f>
        <v>0</v>
      </c>
      <c r="N51" s="31">
        <f>IF('Míchání kitů'!N51&gt;Vypocty!$R$10, Vypocty!$S$10*Vypocty!$J$5, IF('Míchání kitů'!N51&gt;Vypocty!$R$9, Vypocty!$S$9*Vypocty!$J$5, IF('Míchání kitů'!N51&gt;0, Vypocty!$J$5, 0)))</f>
        <v>0</v>
      </c>
      <c r="O51" s="31">
        <f>IF('Míchání kitů'!O51&gt;Vypocty!$R$10, Vypocty!$S$10*Vypocty!$J$5, IF('Míchání kitů'!O51&gt;Vypocty!$R$9, Vypocty!$S$9*Vypocty!$J$5, IF('Míchání kitů'!O51&gt;0, Vypocty!$J$5, 0)))</f>
        <v>0</v>
      </c>
      <c r="P51" s="31">
        <f>IF('Míchání kitů'!P51&gt;Vypocty!$R$10, Vypocty!$S$10*Vypocty!$J$6, IF('Míchání kitů'!P51&gt;Vypocty!$R$9, Vypocty!$S$9*Vypocty!$J$6, IF('Míchání kitů'!P51&gt;0, Vypocty!$J$6, 0)))</f>
        <v>0</v>
      </c>
      <c r="Q51" s="31">
        <f>IF('Míchání kitů'!Q51&gt;Vypocty!$R$10, Vypocty!$S$10*Vypocty!$H$8, IF('Míchání kitů'!Q51&gt;Vypocty!$R$9, Vypocty!$S$9*Vypocty!$H$8, IF('Míchání kitů'!Q51&gt;0, Vypocty!$H$8, 0)))</f>
        <v>0</v>
      </c>
    </row>
    <row r="52" spans="1:17" x14ac:dyDescent="0.25">
      <c r="A52" s="30">
        <v>41</v>
      </c>
      <c r="B52" s="30">
        <f>IF('Míchání kitů'!B52&gt;Vypocty!$R$10, Vypocty!$S$10*Vypocty!$F$5, IF('Míchání kitů'!B52&gt;Vypocty!$R$9, Vypocty!$S$9*Vypocty!$F$5, IF('Míchání kitů'!B52&gt;0, Vypocty!$F$5, 0)))</f>
        <v>0</v>
      </c>
      <c r="C52" s="30">
        <f>IF('Míchání kitů'!C52&gt;Vypocty!$R$10, Vypocty!$S$10*Vypocty!$F$6, IF('Míchání kitů'!C52&gt;Vypocty!$R$9, Vypocty!$S$9*Vypocty!$F$6, IF('Míchání kitů'!C52&gt;0, Vypocty!$F$6, 0)))</f>
        <v>0</v>
      </c>
      <c r="D52" s="30">
        <f>IF('Míchání kitů'!D52&gt;Vypocty!$R$10, Vypocty!$S$10*Vypocty!$F$7, IF('Míchání kitů'!D52&gt;Vypocty!$R$9, Vypocty!$S$9*Vypocty!$F$7, IF('Míchání kitů'!D52&gt;0, Vypocty!$F$7, 0)))</f>
        <v>0</v>
      </c>
      <c r="E52" s="31">
        <f>IF('Míchání kitů'!E52&gt;Vypocty!$R$10, Vypocty!$S$10*Vypocty!$H$5, IF('Míchání kitů'!E52&gt;Vypocty!$R$9, Vypocty!$S$9*Vypocty!$H$5, IF('Míchání kitů'!E52&gt;0, Vypocty!$H$5, 0)))</f>
        <v>0</v>
      </c>
      <c r="F52" s="31">
        <f>IF('Míchání kitů'!F52&gt;Vypocty!$R$10, Vypocty!$S$10*Vypocty!$H$5, IF('Míchání kitů'!F52&gt;Vypocty!$R$9, Vypocty!$S$9*Vypocty!$H$5, IF('Míchání kitů'!F52&gt;0, Vypocty!$H$5, 0)))</f>
        <v>0</v>
      </c>
      <c r="G52" s="31">
        <f>IF('Míchání kitů'!G52&gt;Vypocty!$R$10, Vypocty!$S$10*Vypocty!$H$7, IF('Míchání kitů'!G52&gt;Vypocty!$R$9, Vypocty!$S$9*Vypocty!$H$7, IF('Míchání kitů'!G52&gt;0, Vypocty!$H$7, 0)))</f>
        <v>0</v>
      </c>
      <c r="H52" s="31">
        <f>IF('Míchání kitů'!H52&gt;Vypocty!$R$10, Vypocty!$S$10*Vypocty!$H$6, IF('Míchání kitů'!H52&gt;Vypocty!$R$9, Vypocty!$S$9*Vypocty!$H$6, IF('Míchání kitů'!H52&gt;0, Vypocty!$H$6, 0)))</f>
        <v>0</v>
      </c>
      <c r="I52" s="31">
        <f>IF('Míchání kitů'!I52&gt;Vypocty!$R$10, Vypocty!$S$10*Vypocty!$H$6, IF('Míchání kitů'!I52&gt;Vypocty!$R$9, Vypocty!$S$9*Vypocty!$H$6, IF('Míchání kitů'!I52&gt;0, Vypocty!$H$6, 0)))</f>
        <v>0</v>
      </c>
      <c r="J52" s="31">
        <f>IF('Míchání kitů'!J52&gt;Vypocty!$R$11, Vypocty!$S$11*Vypocty!$F$9, IF('Míchání kitů'!J52&gt;0, Vypocty!$F$9, 0))</f>
        <v>0</v>
      </c>
      <c r="K52" s="31">
        <f>IF('Míchání kitů'!K52&gt;Vypocty!$R$11, Vypocty!$S$11*Vypocty!$F$9, IF('Míchání kitů'!K52&gt;0, Vypocty!$F$9, 0))</f>
        <v>0</v>
      </c>
      <c r="L52" s="31">
        <f>IF('Míchání kitů'!L52&gt;Vypocty!$R$10, Vypocty!$S$10*Vypocty!$H$9, IF('Míchání kitů'!L52&gt;Vypocty!$R$9, Vypocty!$S$9*Vypocty!$H$9, IF('Míchání kitů'!L52&gt;0, Vypocty!$H$9, 0)))</f>
        <v>0</v>
      </c>
      <c r="M52" s="31">
        <f>IF('Míchání kitů'!M52&gt;0, Vypocty!$F$8, 0)</f>
        <v>0</v>
      </c>
      <c r="N52" s="31">
        <f>IF('Míchání kitů'!N52&gt;Vypocty!$R$10, Vypocty!$S$10*Vypocty!$J$5, IF('Míchání kitů'!N52&gt;Vypocty!$R$9, Vypocty!$S$9*Vypocty!$J$5, IF('Míchání kitů'!N52&gt;0, Vypocty!$J$5, 0)))</f>
        <v>0</v>
      </c>
      <c r="O52" s="31">
        <f>IF('Míchání kitů'!O52&gt;Vypocty!$R$10, Vypocty!$S$10*Vypocty!$J$5, IF('Míchání kitů'!O52&gt;Vypocty!$R$9, Vypocty!$S$9*Vypocty!$J$5, IF('Míchání kitů'!O52&gt;0, Vypocty!$J$5, 0)))</f>
        <v>0</v>
      </c>
      <c r="P52" s="31">
        <f>IF('Míchání kitů'!P52&gt;Vypocty!$R$10, Vypocty!$S$10*Vypocty!$J$6, IF('Míchání kitů'!P52&gt;Vypocty!$R$9, Vypocty!$S$9*Vypocty!$J$6, IF('Míchání kitů'!P52&gt;0, Vypocty!$J$6, 0)))</f>
        <v>0</v>
      </c>
      <c r="Q52" s="31">
        <f>IF('Míchání kitů'!Q52&gt;Vypocty!$R$10, Vypocty!$S$10*Vypocty!$H$8, IF('Míchání kitů'!Q52&gt;Vypocty!$R$9, Vypocty!$S$9*Vypocty!$H$8, IF('Míchání kitů'!Q52&gt;0, Vypocty!$H$8, 0)))</f>
        <v>0</v>
      </c>
    </row>
    <row r="53" spans="1:17" x14ac:dyDescent="0.25">
      <c r="A53" s="30">
        <v>42</v>
      </c>
      <c r="B53" s="30">
        <f>IF('Míchání kitů'!B53&gt;Vypocty!$R$10, Vypocty!$S$10*Vypocty!$F$5, IF('Míchání kitů'!B53&gt;Vypocty!$R$9, Vypocty!$S$9*Vypocty!$F$5, IF('Míchání kitů'!B53&gt;0, Vypocty!$F$5, 0)))</f>
        <v>0</v>
      </c>
      <c r="C53" s="30">
        <f>IF('Míchání kitů'!C53&gt;Vypocty!$R$10, Vypocty!$S$10*Vypocty!$F$6, IF('Míchání kitů'!C53&gt;Vypocty!$R$9, Vypocty!$S$9*Vypocty!$F$6, IF('Míchání kitů'!C53&gt;0, Vypocty!$F$6, 0)))</f>
        <v>0</v>
      </c>
      <c r="D53" s="30">
        <f>IF('Míchání kitů'!D53&gt;Vypocty!$R$10, Vypocty!$S$10*Vypocty!$F$7, IF('Míchání kitů'!D53&gt;Vypocty!$R$9, Vypocty!$S$9*Vypocty!$F$7, IF('Míchání kitů'!D53&gt;0, Vypocty!$F$7, 0)))</f>
        <v>0</v>
      </c>
      <c r="E53" s="31">
        <f>IF('Míchání kitů'!E53&gt;Vypocty!$R$10, Vypocty!$S$10*Vypocty!$H$5, IF('Míchání kitů'!E53&gt;Vypocty!$R$9, Vypocty!$S$9*Vypocty!$H$5, IF('Míchání kitů'!E53&gt;0, Vypocty!$H$5, 0)))</f>
        <v>0</v>
      </c>
      <c r="F53" s="31">
        <f>IF('Míchání kitů'!F53&gt;Vypocty!$R$10, Vypocty!$S$10*Vypocty!$H$5, IF('Míchání kitů'!F53&gt;Vypocty!$R$9, Vypocty!$S$9*Vypocty!$H$5, IF('Míchání kitů'!F53&gt;0, Vypocty!$H$5, 0)))</f>
        <v>0</v>
      </c>
      <c r="G53" s="31">
        <f>IF('Míchání kitů'!G53&gt;Vypocty!$R$10, Vypocty!$S$10*Vypocty!$H$7, IF('Míchání kitů'!G53&gt;Vypocty!$R$9, Vypocty!$S$9*Vypocty!$H$7, IF('Míchání kitů'!G53&gt;0, Vypocty!$H$7, 0)))</f>
        <v>0</v>
      </c>
      <c r="H53" s="31">
        <f>IF('Míchání kitů'!H53&gt;Vypocty!$R$10, Vypocty!$S$10*Vypocty!$H$6, IF('Míchání kitů'!H53&gt;Vypocty!$R$9, Vypocty!$S$9*Vypocty!$H$6, IF('Míchání kitů'!H53&gt;0, Vypocty!$H$6, 0)))</f>
        <v>0</v>
      </c>
      <c r="I53" s="31">
        <f>IF('Míchání kitů'!I53&gt;Vypocty!$R$10, Vypocty!$S$10*Vypocty!$H$6, IF('Míchání kitů'!I53&gt;Vypocty!$R$9, Vypocty!$S$9*Vypocty!$H$6, IF('Míchání kitů'!I53&gt;0, Vypocty!$H$6, 0)))</f>
        <v>0</v>
      </c>
      <c r="J53" s="31">
        <f>IF('Míchání kitů'!J53&gt;Vypocty!$R$11, Vypocty!$S$11*Vypocty!$F$9, IF('Míchání kitů'!J53&gt;0, Vypocty!$F$9, 0))</f>
        <v>0</v>
      </c>
      <c r="K53" s="31">
        <f>IF('Míchání kitů'!K53&gt;Vypocty!$R$11, Vypocty!$S$11*Vypocty!$F$9, IF('Míchání kitů'!K53&gt;0, Vypocty!$F$9, 0))</f>
        <v>0</v>
      </c>
      <c r="L53" s="31">
        <f>IF('Míchání kitů'!L53&gt;Vypocty!$R$10, Vypocty!$S$10*Vypocty!$H$9, IF('Míchání kitů'!L53&gt;Vypocty!$R$9, Vypocty!$S$9*Vypocty!$H$9, IF('Míchání kitů'!L53&gt;0, Vypocty!$H$9, 0)))</f>
        <v>0</v>
      </c>
      <c r="M53" s="31">
        <f>IF('Míchání kitů'!M53&gt;0, Vypocty!$F$8, 0)</f>
        <v>0</v>
      </c>
      <c r="N53" s="31">
        <f>IF('Míchání kitů'!N53&gt;Vypocty!$R$10, Vypocty!$S$10*Vypocty!$J$5, IF('Míchání kitů'!N53&gt;Vypocty!$R$9, Vypocty!$S$9*Vypocty!$J$5, IF('Míchání kitů'!N53&gt;0, Vypocty!$J$5, 0)))</f>
        <v>0</v>
      </c>
      <c r="O53" s="31">
        <f>IF('Míchání kitů'!O53&gt;Vypocty!$R$10, Vypocty!$S$10*Vypocty!$J$5, IF('Míchání kitů'!O53&gt;Vypocty!$R$9, Vypocty!$S$9*Vypocty!$J$5, IF('Míchání kitů'!O53&gt;0, Vypocty!$J$5, 0)))</f>
        <v>0</v>
      </c>
      <c r="P53" s="31">
        <f>IF('Míchání kitů'!P53&gt;Vypocty!$R$10, Vypocty!$S$10*Vypocty!$J$6, IF('Míchání kitů'!P53&gt;Vypocty!$R$9, Vypocty!$S$9*Vypocty!$J$6, IF('Míchání kitů'!P53&gt;0, Vypocty!$J$6, 0)))</f>
        <v>0</v>
      </c>
      <c r="Q53" s="31">
        <f>IF('Míchání kitů'!Q53&gt;Vypocty!$R$10, Vypocty!$S$10*Vypocty!$H$8, IF('Míchání kitů'!Q53&gt;Vypocty!$R$9, Vypocty!$S$9*Vypocty!$H$8, IF('Míchání kitů'!Q53&gt;0, Vypocty!$H$8, 0)))</f>
        <v>0</v>
      </c>
    </row>
    <row r="54" spans="1:17" x14ac:dyDescent="0.25">
      <c r="A54" s="30">
        <v>43</v>
      </c>
      <c r="B54" s="30">
        <f>IF('Míchání kitů'!B54&gt;Vypocty!$R$10, Vypocty!$S$10*Vypocty!$F$5, IF('Míchání kitů'!B54&gt;Vypocty!$R$9, Vypocty!$S$9*Vypocty!$F$5, IF('Míchání kitů'!B54&gt;0, Vypocty!$F$5, 0)))</f>
        <v>0</v>
      </c>
      <c r="C54" s="30">
        <f>IF('Míchání kitů'!C54&gt;Vypocty!$R$10, Vypocty!$S$10*Vypocty!$F$6, IF('Míchání kitů'!C54&gt;Vypocty!$R$9, Vypocty!$S$9*Vypocty!$F$6, IF('Míchání kitů'!C54&gt;0, Vypocty!$F$6, 0)))</f>
        <v>0</v>
      </c>
      <c r="D54" s="30">
        <f>IF('Míchání kitů'!D54&gt;Vypocty!$R$10, Vypocty!$S$10*Vypocty!$F$7, IF('Míchání kitů'!D54&gt;Vypocty!$R$9, Vypocty!$S$9*Vypocty!$F$7, IF('Míchání kitů'!D54&gt;0, Vypocty!$F$7, 0)))</f>
        <v>0</v>
      </c>
      <c r="E54" s="31">
        <f>IF('Míchání kitů'!E54&gt;Vypocty!$R$10, Vypocty!$S$10*Vypocty!$H$5, IF('Míchání kitů'!E54&gt;Vypocty!$R$9, Vypocty!$S$9*Vypocty!$H$5, IF('Míchání kitů'!E54&gt;0, Vypocty!$H$5, 0)))</f>
        <v>0</v>
      </c>
      <c r="F54" s="31">
        <f>IF('Míchání kitů'!F54&gt;Vypocty!$R$10, Vypocty!$S$10*Vypocty!$H$5, IF('Míchání kitů'!F54&gt;Vypocty!$R$9, Vypocty!$S$9*Vypocty!$H$5, IF('Míchání kitů'!F54&gt;0, Vypocty!$H$5, 0)))</f>
        <v>0</v>
      </c>
      <c r="G54" s="31">
        <f>IF('Míchání kitů'!G54&gt;Vypocty!$R$10, Vypocty!$S$10*Vypocty!$H$7, IF('Míchání kitů'!G54&gt;Vypocty!$R$9, Vypocty!$S$9*Vypocty!$H$7, IF('Míchání kitů'!G54&gt;0, Vypocty!$H$7, 0)))</f>
        <v>0</v>
      </c>
      <c r="H54" s="31">
        <f>IF('Míchání kitů'!H54&gt;Vypocty!$R$10, Vypocty!$S$10*Vypocty!$H$6, IF('Míchání kitů'!H54&gt;Vypocty!$R$9, Vypocty!$S$9*Vypocty!$H$6, IF('Míchání kitů'!H54&gt;0, Vypocty!$H$6, 0)))</f>
        <v>0</v>
      </c>
      <c r="I54" s="31">
        <f>IF('Míchání kitů'!I54&gt;Vypocty!$R$10, Vypocty!$S$10*Vypocty!$H$6, IF('Míchání kitů'!I54&gt;Vypocty!$R$9, Vypocty!$S$9*Vypocty!$H$6, IF('Míchání kitů'!I54&gt;0, Vypocty!$H$6, 0)))</f>
        <v>0</v>
      </c>
      <c r="J54" s="31">
        <f>IF('Míchání kitů'!J54&gt;Vypocty!$R$11, Vypocty!$S$11*Vypocty!$F$9, IF('Míchání kitů'!J54&gt;0, Vypocty!$F$9, 0))</f>
        <v>0</v>
      </c>
      <c r="K54" s="31">
        <f>IF('Míchání kitů'!K54&gt;Vypocty!$R$11, Vypocty!$S$11*Vypocty!$F$9, IF('Míchání kitů'!K54&gt;0, Vypocty!$F$9, 0))</f>
        <v>0</v>
      </c>
      <c r="L54" s="31">
        <f>IF('Míchání kitů'!L54&gt;Vypocty!$R$10, Vypocty!$S$10*Vypocty!$H$9, IF('Míchání kitů'!L54&gt;Vypocty!$R$9, Vypocty!$S$9*Vypocty!$H$9, IF('Míchání kitů'!L54&gt;0, Vypocty!$H$9, 0)))</f>
        <v>0</v>
      </c>
      <c r="M54" s="31">
        <f>IF('Míchání kitů'!M54&gt;0, Vypocty!$F$8, 0)</f>
        <v>0</v>
      </c>
      <c r="N54" s="31">
        <f>IF('Míchání kitů'!N54&gt;Vypocty!$R$10, Vypocty!$S$10*Vypocty!$J$5, IF('Míchání kitů'!N54&gt;Vypocty!$R$9, Vypocty!$S$9*Vypocty!$J$5, IF('Míchání kitů'!N54&gt;0, Vypocty!$J$5, 0)))</f>
        <v>0</v>
      </c>
      <c r="O54" s="31">
        <f>IF('Míchání kitů'!O54&gt;Vypocty!$R$10, Vypocty!$S$10*Vypocty!$J$5, IF('Míchání kitů'!O54&gt;Vypocty!$R$9, Vypocty!$S$9*Vypocty!$J$5, IF('Míchání kitů'!O54&gt;0, Vypocty!$J$5, 0)))</f>
        <v>0</v>
      </c>
      <c r="P54" s="31">
        <f>IF('Míchání kitů'!P54&gt;Vypocty!$R$10, Vypocty!$S$10*Vypocty!$J$6, IF('Míchání kitů'!P54&gt;Vypocty!$R$9, Vypocty!$S$9*Vypocty!$J$6, IF('Míchání kitů'!P54&gt;0, Vypocty!$J$6, 0)))</f>
        <v>0</v>
      </c>
      <c r="Q54" s="31">
        <f>IF('Míchání kitů'!Q54&gt;Vypocty!$R$10, Vypocty!$S$10*Vypocty!$H$8, IF('Míchání kitů'!Q54&gt;Vypocty!$R$9, Vypocty!$S$9*Vypocty!$H$8, IF('Míchání kitů'!Q54&gt;0, Vypocty!$H$8, 0)))</f>
        <v>0</v>
      </c>
    </row>
    <row r="55" spans="1:17" x14ac:dyDescent="0.25">
      <c r="A55" s="30">
        <v>44</v>
      </c>
      <c r="B55" s="30">
        <f>IF('Míchání kitů'!B55&gt;Vypocty!$R$10, Vypocty!$S$10*Vypocty!$F$5, IF('Míchání kitů'!B55&gt;Vypocty!$R$9, Vypocty!$S$9*Vypocty!$F$5, IF('Míchání kitů'!B55&gt;0, Vypocty!$F$5, 0)))</f>
        <v>0</v>
      </c>
      <c r="C55" s="30">
        <f>IF('Míchání kitů'!C55&gt;Vypocty!$R$10, Vypocty!$S$10*Vypocty!$F$6, IF('Míchání kitů'!C55&gt;Vypocty!$R$9, Vypocty!$S$9*Vypocty!$F$6, IF('Míchání kitů'!C55&gt;0, Vypocty!$F$6, 0)))</f>
        <v>0</v>
      </c>
      <c r="D55" s="30">
        <f>IF('Míchání kitů'!D55&gt;Vypocty!$R$10, Vypocty!$S$10*Vypocty!$F$7, IF('Míchání kitů'!D55&gt;Vypocty!$R$9, Vypocty!$S$9*Vypocty!$F$7, IF('Míchání kitů'!D55&gt;0, Vypocty!$F$7, 0)))</f>
        <v>0</v>
      </c>
      <c r="E55" s="31">
        <f>IF('Míchání kitů'!E55&gt;Vypocty!$R$10, Vypocty!$S$10*Vypocty!$H$5, IF('Míchání kitů'!E55&gt;Vypocty!$R$9, Vypocty!$S$9*Vypocty!$H$5, IF('Míchání kitů'!E55&gt;0, Vypocty!$H$5, 0)))</f>
        <v>0</v>
      </c>
      <c r="F55" s="31">
        <f>IF('Míchání kitů'!F55&gt;Vypocty!$R$10, Vypocty!$S$10*Vypocty!$H$5, IF('Míchání kitů'!F55&gt;Vypocty!$R$9, Vypocty!$S$9*Vypocty!$H$5, IF('Míchání kitů'!F55&gt;0, Vypocty!$H$5, 0)))</f>
        <v>0</v>
      </c>
      <c r="G55" s="31">
        <f>IF('Míchání kitů'!G55&gt;Vypocty!$R$10, Vypocty!$S$10*Vypocty!$H$7, IF('Míchání kitů'!G55&gt;Vypocty!$R$9, Vypocty!$S$9*Vypocty!$H$7, IF('Míchání kitů'!G55&gt;0, Vypocty!$H$7, 0)))</f>
        <v>0</v>
      </c>
      <c r="H55" s="31">
        <f>IF('Míchání kitů'!H55&gt;Vypocty!$R$10, Vypocty!$S$10*Vypocty!$H$6, IF('Míchání kitů'!H55&gt;Vypocty!$R$9, Vypocty!$S$9*Vypocty!$H$6, IF('Míchání kitů'!H55&gt;0, Vypocty!$H$6, 0)))</f>
        <v>0</v>
      </c>
      <c r="I55" s="31">
        <f>IF('Míchání kitů'!I55&gt;Vypocty!$R$10, Vypocty!$S$10*Vypocty!$H$6, IF('Míchání kitů'!I55&gt;Vypocty!$R$9, Vypocty!$S$9*Vypocty!$H$6, IF('Míchání kitů'!I55&gt;0, Vypocty!$H$6, 0)))</f>
        <v>0</v>
      </c>
      <c r="J55" s="31">
        <f>IF('Míchání kitů'!J55&gt;Vypocty!$R$11, Vypocty!$S$11*Vypocty!$F$9, IF('Míchání kitů'!J55&gt;0, Vypocty!$F$9, 0))</f>
        <v>0</v>
      </c>
      <c r="K55" s="31">
        <f>IF('Míchání kitů'!K55&gt;Vypocty!$R$11, Vypocty!$S$11*Vypocty!$F$9, IF('Míchání kitů'!K55&gt;0, Vypocty!$F$9, 0))</f>
        <v>0</v>
      </c>
      <c r="L55" s="31">
        <f>IF('Míchání kitů'!L55&gt;Vypocty!$R$10, Vypocty!$S$10*Vypocty!$H$9, IF('Míchání kitů'!L55&gt;Vypocty!$R$9, Vypocty!$S$9*Vypocty!$H$9, IF('Míchání kitů'!L55&gt;0, Vypocty!$H$9, 0)))</f>
        <v>0</v>
      </c>
      <c r="M55" s="31">
        <f>IF('Míchání kitů'!M55&gt;0, Vypocty!$F$8, 0)</f>
        <v>0</v>
      </c>
      <c r="N55" s="31">
        <f>IF('Míchání kitů'!N55&gt;Vypocty!$R$10, Vypocty!$S$10*Vypocty!$J$5, IF('Míchání kitů'!N55&gt;Vypocty!$R$9, Vypocty!$S$9*Vypocty!$J$5, IF('Míchání kitů'!N55&gt;0, Vypocty!$J$5, 0)))</f>
        <v>0</v>
      </c>
      <c r="O55" s="31">
        <f>IF('Míchání kitů'!O55&gt;Vypocty!$R$10, Vypocty!$S$10*Vypocty!$J$5, IF('Míchání kitů'!O55&gt;Vypocty!$R$9, Vypocty!$S$9*Vypocty!$J$5, IF('Míchání kitů'!O55&gt;0, Vypocty!$J$5, 0)))</f>
        <v>0</v>
      </c>
      <c r="P55" s="31">
        <f>IF('Míchání kitů'!P55&gt;Vypocty!$R$10, Vypocty!$S$10*Vypocty!$J$6, IF('Míchání kitů'!P55&gt;Vypocty!$R$9, Vypocty!$S$9*Vypocty!$J$6, IF('Míchání kitů'!P55&gt;0, Vypocty!$J$6, 0)))</f>
        <v>0</v>
      </c>
      <c r="Q55" s="31">
        <f>IF('Míchání kitů'!Q55&gt;Vypocty!$R$10, Vypocty!$S$10*Vypocty!$H$8, IF('Míchání kitů'!Q55&gt;Vypocty!$R$9, Vypocty!$S$9*Vypocty!$H$8, IF('Míchání kitů'!Q55&gt;0, Vypocty!$H$8, 0)))</f>
        <v>0</v>
      </c>
    </row>
    <row r="56" spans="1:17" x14ac:dyDescent="0.25">
      <c r="A56" s="30">
        <v>45</v>
      </c>
      <c r="B56" s="30">
        <f>IF('Míchání kitů'!B56&gt;Vypocty!$R$10, Vypocty!$S$10*Vypocty!$F$5, IF('Míchání kitů'!B56&gt;Vypocty!$R$9, Vypocty!$S$9*Vypocty!$F$5, IF('Míchání kitů'!B56&gt;0, Vypocty!$F$5, 0)))</f>
        <v>0</v>
      </c>
      <c r="C56" s="30">
        <f>IF('Míchání kitů'!C56&gt;Vypocty!$R$10, Vypocty!$S$10*Vypocty!$F$6, IF('Míchání kitů'!C56&gt;Vypocty!$R$9, Vypocty!$S$9*Vypocty!$F$6, IF('Míchání kitů'!C56&gt;0, Vypocty!$F$6, 0)))</f>
        <v>0</v>
      </c>
      <c r="D56" s="30">
        <f>IF('Míchání kitů'!D56&gt;Vypocty!$R$10, Vypocty!$S$10*Vypocty!$F$7, IF('Míchání kitů'!D56&gt;Vypocty!$R$9, Vypocty!$S$9*Vypocty!$F$7, IF('Míchání kitů'!D56&gt;0, Vypocty!$F$7, 0)))</f>
        <v>0</v>
      </c>
      <c r="E56" s="31">
        <f>IF('Míchání kitů'!E56&gt;Vypocty!$R$10, Vypocty!$S$10*Vypocty!$H$5, IF('Míchání kitů'!E56&gt;Vypocty!$R$9, Vypocty!$S$9*Vypocty!$H$5, IF('Míchání kitů'!E56&gt;0, Vypocty!$H$5, 0)))</f>
        <v>0</v>
      </c>
      <c r="F56" s="31">
        <f>IF('Míchání kitů'!F56&gt;Vypocty!$R$10, Vypocty!$S$10*Vypocty!$H$5, IF('Míchání kitů'!F56&gt;Vypocty!$R$9, Vypocty!$S$9*Vypocty!$H$5, IF('Míchání kitů'!F56&gt;0, Vypocty!$H$5, 0)))</f>
        <v>0</v>
      </c>
      <c r="G56" s="31">
        <f>IF('Míchání kitů'!G56&gt;Vypocty!$R$10, Vypocty!$S$10*Vypocty!$H$7, IF('Míchání kitů'!G56&gt;Vypocty!$R$9, Vypocty!$S$9*Vypocty!$H$7, IF('Míchání kitů'!G56&gt;0, Vypocty!$H$7, 0)))</f>
        <v>0</v>
      </c>
      <c r="H56" s="31">
        <f>IF('Míchání kitů'!H56&gt;Vypocty!$R$10, Vypocty!$S$10*Vypocty!$H$6, IF('Míchání kitů'!H56&gt;Vypocty!$R$9, Vypocty!$S$9*Vypocty!$H$6, IF('Míchání kitů'!H56&gt;0, Vypocty!$H$6, 0)))</f>
        <v>0</v>
      </c>
      <c r="I56" s="31">
        <f>IF('Míchání kitů'!I56&gt;Vypocty!$R$10, Vypocty!$S$10*Vypocty!$H$6, IF('Míchání kitů'!I56&gt;Vypocty!$R$9, Vypocty!$S$9*Vypocty!$H$6, IF('Míchání kitů'!I56&gt;0, Vypocty!$H$6, 0)))</f>
        <v>0</v>
      </c>
      <c r="J56" s="31">
        <f>IF('Míchání kitů'!J56&gt;Vypocty!$R$11, Vypocty!$S$11*Vypocty!$F$9, IF('Míchání kitů'!J56&gt;0, Vypocty!$F$9, 0))</f>
        <v>0</v>
      </c>
      <c r="K56" s="31">
        <f>IF('Míchání kitů'!K56&gt;Vypocty!$R$11, Vypocty!$S$11*Vypocty!$F$9, IF('Míchání kitů'!K56&gt;0, Vypocty!$F$9, 0))</f>
        <v>0</v>
      </c>
      <c r="L56" s="31">
        <f>IF('Míchání kitů'!L56&gt;Vypocty!$R$10, Vypocty!$S$10*Vypocty!$H$9, IF('Míchání kitů'!L56&gt;Vypocty!$R$9, Vypocty!$S$9*Vypocty!$H$9, IF('Míchání kitů'!L56&gt;0, Vypocty!$H$9, 0)))</f>
        <v>0</v>
      </c>
      <c r="M56" s="31">
        <f>IF('Míchání kitů'!M56&gt;0, Vypocty!$F$8, 0)</f>
        <v>0</v>
      </c>
      <c r="N56" s="31">
        <f>IF('Míchání kitů'!N56&gt;Vypocty!$R$10, Vypocty!$S$10*Vypocty!$J$5, IF('Míchání kitů'!N56&gt;Vypocty!$R$9, Vypocty!$S$9*Vypocty!$J$5, IF('Míchání kitů'!N56&gt;0, Vypocty!$J$5, 0)))</f>
        <v>0</v>
      </c>
      <c r="O56" s="31">
        <f>IF('Míchání kitů'!O56&gt;Vypocty!$R$10, Vypocty!$S$10*Vypocty!$J$5, IF('Míchání kitů'!O56&gt;Vypocty!$R$9, Vypocty!$S$9*Vypocty!$J$5, IF('Míchání kitů'!O56&gt;0, Vypocty!$J$5, 0)))</f>
        <v>0</v>
      </c>
      <c r="P56" s="31">
        <f>IF('Míchání kitů'!P56&gt;Vypocty!$R$10, Vypocty!$S$10*Vypocty!$J$6, IF('Míchání kitů'!P56&gt;Vypocty!$R$9, Vypocty!$S$9*Vypocty!$J$6, IF('Míchání kitů'!P56&gt;0, Vypocty!$J$6, 0)))</f>
        <v>0</v>
      </c>
      <c r="Q56" s="31">
        <f>IF('Míchání kitů'!Q56&gt;Vypocty!$R$10, Vypocty!$S$10*Vypocty!$H$8, IF('Míchání kitů'!Q56&gt;Vypocty!$R$9, Vypocty!$S$9*Vypocty!$H$8, IF('Míchání kitů'!Q56&gt;0, Vypocty!$H$8, 0)))</f>
        <v>0</v>
      </c>
    </row>
    <row r="57" spans="1:17" x14ac:dyDescent="0.25">
      <c r="A57" s="30">
        <v>46</v>
      </c>
      <c r="B57" s="30">
        <f>IF('Míchání kitů'!B57&gt;Vypocty!$R$10, Vypocty!$S$10*Vypocty!$F$5, IF('Míchání kitů'!B57&gt;Vypocty!$R$9, Vypocty!$S$9*Vypocty!$F$5, IF('Míchání kitů'!B57&gt;0, Vypocty!$F$5, 0)))</f>
        <v>0</v>
      </c>
      <c r="C57" s="30">
        <f>IF('Míchání kitů'!C57&gt;Vypocty!$R$10, Vypocty!$S$10*Vypocty!$F$6, IF('Míchání kitů'!C57&gt;Vypocty!$R$9, Vypocty!$S$9*Vypocty!$F$6, IF('Míchání kitů'!C57&gt;0, Vypocty!$F$6, 0)))</f>
        <v>0</v>
      </c>
      <c r="D57" s="30">
        <f>IF('Míchání kitů'!D57&gt;Vypocty!$R$10, Vypocty!$S$10*Vypocty!$F$7, IF('Míchání kitů'!D57&gt;Vypocty!$R$9, Vypocty!$S$9*Vypocty!$F$7, IF('Míchání kitů'!D57&gt;0, Vypocty!$F$7, 0)))</f>
        <v>0</v>
      </c>
      <c r="E57" s="31">
        <f>IF('Míchání kitů'!E57&gt;Vypocty!$R$10, Vypocty!$S$10*Vypocty!$H$5, IF('Míchání kitů'!E57&gt;Vypocty!$R$9, Vypocty!$S$9*Vypocty!$H$5, IF('Míchání kitů'!E57&gt;0, Vypocty!$H$5, 0)))</f>
        <v>0</v>
      </c>
      <c r="F57" s="31">
        <f>IF('Míchání kitů'!F57&gt;Vypocty!$R$10, Vypocty!$S$10*Vypocty!$H$5, IF('Míchání kitů'!F57&gt;Vypocty!$R$9, Vypocty!$S$9*Vypocty!$H$5, IF('Míchání kitů'!F57&gt;0, Vypocty!$H$5, 0)))</f>
        <v>0</v>
      </c>
      <c r="G57" s="31">
        <f>IF('Míchání kitů'!G57&gt;Vypocty!$R$10, Vypocty!$S$10*Vypocty!$H$7, IF('Míchání kitů'!G57&gt;Vypocty!$R$9, Vypocty!$S$9*Vypocty!$H$7, IF('Míchání kitů'!G57&gt;0, Vypocty!$H$7, 0)))</f>
        <v>0</v>
      </c>
      <c r="H57" s="31">
        <f>IF('Míchání kitů'!H57&gt;Vypocty!$R$10, Vypocty!$S$10*Vypocty!$H$6, IF('Míchání kitů'!H57&gt;Vypocty!$R$9, Vypocty!$S$9*Vypocty!$H$6, IF('Míchání kitů'!H57&gt;0, Vypocty!$H$6, 0)))</f>
        <v>0</v>
      </c>
      <c r="I57" s="31">
        <f>IF('Míchání kitů'!I57&gt;Vypocty!$R$10, Vypocty!$S$10*Vypocty!$H$6, IF('Míchání kitů'!I57&gt;Vypocty!$R$9, Vypocty!$S$9*Vypocty!$H$6, IF('Míchání kitů'!I57&gt;0, Vypocty!$H$6, 0)))</f>
        <v>0</v>
      </c>
      <c r="J57" s="31">
        <f>IF('Míchání kitů'!J57&gt;Vypocty!$R$11, Vypocty!$S$11*Vypocty!$F$9, IF('Míchání kitů'!J57&gt;0, Vypocty!$F$9, 0))</f>
        <v>0</v>
      </c>
      <c r="K57" s="31">
        <f>IF('Míchání kitů'!K57&gt;Vypocty!$R$11, Vypocty!$S$11*Vypocty!$F$9, IF('Míchání kitů'!K57&gt;0, Vypocty!$F$9, 0))</f>
        <v>0</v>
      </c>
      <c r="L57" s="31">
        <f>IF('Míchání kitů'!L57&gt;Vypocty!$R$10, Vypocty!$S$10*Vypocty!$H$9, IF('Míchání kitů'!L57&gt;Vypocty!$R$9, Vypocty!$S$9*Vypocty!$H$9, IF('Míchání kitů'!L57&gt;0, Vypocty!$H$9, 0)))</f>
        <v>0</v>
      </c>
      <c r="M57" s="31">
        <f>IF('Míchání kitů'!M57&gt;0, Vypocty!$F$8, 0)</f>
        <v>0</v>
      </c>
      <c r="N57" s="31">
        <f>IF('Míchání kitů'!N57&gt;Vypocty!$R$10, Vypocty!$S$10*Vypocty!$J$5, IF('Míchání kitů'!N57&gt;Vypocty!$R$9, Vypocty!$S$9*Vypocty!$J$5, IF('Míchání kitů'!N57&gt;0, Vypocty!$J$5, 0)))</f>
        <v>0</v>
      </c>
      <c r="O57" s="31">
        <f>IF('Míchání kitů'!O57&gt;Vypocty!$R$10, Vypocty!$S$10*Vypocty!$J$5, IF('Míchání kitů'!O57&gt;Vypocty!$R$9, Vypocty!$S$9*Vypocty!$J$5, IF('Míchání kitů'!O57&gt;0, Vypocty!$J$5, 0)))</f>
        <v>0</v>
      </c>
      <c r="P57" s="31">
        <f>IF('Míchání kitů'!P57&gt;Vypocty!$R$10, Vypocty!$S$10*Vypocty!$J$6, IF('Míchání kitů'!P57&gt;Vypocty!$R$9, Vypocty!$S$9*Vypocty!$J$6, IF('Míchání kitů'!P57&gt;0, Vypocty!$J$6, 0)))</f>
        <v>0</v>
      </c>
      <c r="Q57" s="31">
        <f>IF('Míchání kitů'!Q57&gt;Vypocty!$R$10, Vypocty!$S$10*Vypocty!$H$8, IF('Míchání kitů'!Q57&gt;Vypocty!$R$9, Vypocty!$S$9*Vypocty!$H$8, IF('Míchání kitů'!Q57&gt;0, Vypocty!$H$8, 0)))</f>
        <v>0</v>
      </c>
    </row>
    <row r="58" spans="1:17" x14ac:dyDescent="0.25">
      <c r="A58" s="30">
        <v>47</v>
      </c>
      <c r="B58" s="30">
        <f>IF('Míchání kitů'!B58&gt;Vypocty!$R$10, Vypocty!$S$10*Vypocty!$F$5, IF('Míchání kitů'!B58&gt;Vypocty!$R$9, Vypocty!$S$9*Vypocty!$F$5, IF('Míchání kitů'!B58&gt;0, Vypocty!$F$5, 0)))</f>
        <v>0</v>
      </c>
      <c r="C58" s="30">
        <f>IF('Míchání kitů'!C58&gt;Vypocty!$R$10, Vypocty!$S$10*Vypocty!$F$6, IF('Míchání kitů'!C58&gt;Vypocty!$R$9, Vypocty!$S$9*Vypocty!$F$6, IF('Míchání kitů'!C58&gt;0, Vypocty!$F$6, 0)))</f>
        <v>0</v>
      </c>
      <c r="D58" s="30">
        <f>IF('Míchání kitů'!D58&gt;Vypocty!$R$10, Vypocty!$S$10*Vypocty!$F$7, IF('Míchání kitů'!D58&gt;Vypocty!$R$9, Vypocty!$S$9*Vypocty!$F$7, IF('Míchání kitů'!D58&gt;0, Vypocty!$F$7, 0)))</f>
        <v>0</v>
      </c>
      <c r="E58" s="31">
        <f>IF('Míchání kitů'!E58&gt;Vypocty!$R$10, Vypocty!$S$10*Vypocty!$H$5, IF('Míchání kitů'!E58&gt;Vypocty!$R$9, Vypocty!$S$9*Vypocty!$H$5, IF('Míchání kitů'!E58&gt;0, Vypocty!$H$5, 0)))</f>
        <v>0</v>
      </c>
      <c r="F58" s="31">
        <f>IF('Míchání kitů'!F58&gt;Vypocty!$R$10, Vypocty!$S$10*Vypocty!$H$5, IF('Míchání kitů'!F58&gt;Vypocty!$R$9, Vypocty!$S$9*Vypocty!$H$5, IF('Míchání kitů'!F58&gt;0, Vypocty!$H$5, 0)))</f>
        <v>0</v>
      </c>
      <c r="G58" s="31">
        <f>IF('Míchání kitů'!G58&gt;Vypocty!$R$10, Vypocty!$S$10*Vypocty!$H$7, IF('Míchání kitů'!G58&gt;Vypocty!$R$9, Vypocty!$S$9*Vypocty!$H$7, IF('Míchání kitů'!G58&gt;0, Vypocty!$H$7, 0)))</f>
        <v>0</v>
      </c>
      <c r="H58" s="31">
        <f>IF('Míchání kitů'!H58&gt;Vypocty!$R$10, Vypocty!$S$10*Vypocty!$H$6, IF('Míchání kitů'!H58&gt;Vypocty!$R$9, Vypocty!$S$9*Vypocty!$H$6, IF('Míchání kitů'!H58&gt;0, Vypocty!$H$6, 0)))</f>
        <v>0</v>
      </c>
      <c r="I58" s="31">
        <f>IF('Míchání kitů'!I58&gt;Vypocty!$R$10, Vypocty!$S$10*Vypocty!$H$6, IF('Míchání kitů'!I58&gt;Vypocty!$R$9, Vypocty!$S$9*Vypocty!$H$6, IF('Míchání kitů'!I58&gt;0, Vypocty!$H$6, 0)))</f>
        <v>0</v>
      </c>
      <c r="J58" s="31">
        <f>IF('Míchání kitů'!J58&gt;Vypocty!$R$11, Vypocty!$S$11*Vypocty!$F$9, IF('Míchání kitů'!J58&gt;0, Vypocty!$F$9, 0))</f>
        <v>0</v>
      </c>
      <c r="K58" s="31">
        <f>IF('Míchání kitů'!K58&gt;Vypocty!$R$11, Vypocty!$S$11*Vypocty!$F$9, IF('Míchání kitů'!K58&gt;0, Vypocty!$F$9, 0))</f>
        <v>0</v>
      </c>
      <c r="L58" s="31">
        <f>IF('Míchání kitů'!L58&gt;Vypocty!$R$10, Vypocty!$S$10*Vypocty!$H$9, IF('Míchání kitů'!L58&gt;Vypocty!$R$9, Vypocty!$S$9*Vypocty!$H$9, IF('Míchání kitů'!L58&gt;0, Vypocty!$H$9, 0)))</f>
        <v>0</v>
      </c>
      <c r="M58" s="31">
        <f>IF('Míchání kitů'!M58&gt;0, Vypocty!$F$8, 0)</f>
        <v>0</v>
      </c>
      <c r="N58" s="31">
        <f>IF('Míchání kitů'!N58&gt;Vypocty!$R$10, Vypocty!$S$10*Vypocty!$J$5, IF('Míchání kitů'!N58&gt;Vypocty!$R$9, Vypocty!$S$9*Vypocty!$J$5, IF('Míchání kitů'!N58&gt;0, Vypocty!$J$5, 0)))</f>
        <v>0</v>
      </c>
      <c r="O58" s="31">
        <f>IF('Míchání kitů'!O58&gt;Vypocty!$R$10, Vypocty!$S$10*Vypocty!$J$5, IF('Míchání kitů'!O58&gt;Vypocty!$R$9, Vypocty!$S$9*Vypocty!$J$5, IF('Míchání kitů'!O58&gt;0, Vypocty!$J$5, 0)))</f>
        <v>0</v>
      </c>
      <c r="P58" s="31">
        <f>IF('Míchání kitů'!P58&gt;Vypocty!$R$10, Vypocty!$S$10*Vypocty!$J$6, IF('Míchání kitů'!P58&gt;Vypocty!$R$9, Vypocty!$S$9*Vypocty!$J$6, IF('Míchání kitů'!P58&gt;0, Vypocty!$J$6, 0)))</f>
        <v>0</v>
      </c>
      <c r="Q58" s="31">
        <f>IF('Míchání kitů'!Q58&gt;Vypocty!$R$10, Vypocty!$S$10*Vypocty!$H$8, IF('Míchání kitů'!Q58&gt;Vypocty!$R$9, Vypocty!$S$9*Vypocty!$H$8, IF('Míchání kitů'!Q58&gt;0, Vypocty!$H$8, 0)))</f>
        <v>0</v>
      </c>
    </row>
    <row r="59" spans="1:17" x14ac:dyDescent="0.25">
      <c r="A59" s="30">
        <v>48</v>
      </c>
      <c r="B59" s="30">
        <f>IF('Míchání kitů'!B59&gt;Vypocty!$R$10, Vypocty!$S$10*Vypocty!$F$5, IF('Míchání kitů'!B59&gt;Vypocty!$R$9, Vypocty!$S$9*Vypocty!$F$5, IF('Míchání kitů'!B59&gt;0, Vypocty!$F$5, 0)))</f>
        <v>0</v>
      </c>
      <c r="C59" s="30">
        <f>IF('Míchání kitů'!C59&gt;Vypocty!$R$10, Vypocty!$S$10*Vypocty!$F$6, IF('Míchání kitů'!C59&gt;Vypocty!$R$9, Vypocty!$S$9*Vypocty!$F$6, IF('Míchání kitů'!C59&gt;0, Vypocty!$F$6, 0)))</f>
        <v>0</v>
      </c>
      <c r="D59" s="30">
        <f>IF('Míchání kitů'!D59&gt;Vypocty!$R$10, Vypocty!$S$10*Vypocty!$F$7, IF('Míchání kitů'!D59&gt;Vypocty!$R$9, Vypocty!$S$9*Vypocty!$F$7, IF('Míchání kitů'!D59&gt;0, Vypocty!$F$7, 0)))</f>
        <v>0</v>
      </c>
      <c r="E59" s="31">
        <f>IF('Míchání kitů'!E59&gt;Vypocty!$R$10, Vypocty!$S$10*Vypocty!$H$5, IF('Míchání kitů'!E59&gt;Vypocty!$R$9, Vypocty!$S$9*Vypocty!$H$5, IF('Míchání kitů'!E59&gt;0, Vypocty!$H$5, 0)))</f>
        <v>0</v>
      </c>
      <c r="F59" s="31">
        <f>IF('Míchání kitů'!F59&gt;Vypocty!$R$10, Vypocty!$S$10*Vypocty!$H$5, IF('Míchání kitů'!F59&gt;Vypocty!$R$9, Vypocty!$S$9*Vypocty!$H$5, IF('Míchání kitů'!F59&gt;0, Vypocty!$H$5, 0)))</f>
        <v>0</v>
      </c>
      <c r="G59" s="31">
        <f>IF('Míchání kitů'!G59&gt;Vypocty!$R$10, Vypocty!$S$10*Vypocty!$H$7, IF('Míchání kitů'!G59&gt;Vypocty!$R$9, Vypocty!$S$9*Vypocty!$H$7, IF('Míchání kitů'!G59&gt;0, Vypocty!$H$7, 0)))</f>
        <v>0</v>
      </c>
      <c r="H59" s="31">
        <f>IF('Míchání kitů'!H59&gt;Vypocty!$R$10, Vypocty!$S$10*Vypocty!$H$6, IF('Míchání kitů'!H59&gt;Vypocty!$R$9, Vypocty!$S$9*Vypocty!$H$6, IF('Míchání kitů'!H59&gt;0, Vypocty!$H$6, 0)))</f>
        <v>0</v>
      </c>
      <c r="I59" s="31">
        <f>IF('Míchání kitů'!I59&gt;Vypocty!$R$10, Vypocty!$S$10*Vypocty!$H$6, IF('Míchání kitů'!I59&gt;Vypocty!$R$9, Vypocty!$S$9*Vypocty!$H$6, IF('Míchání kitů'!I59&gt;0, Vypocty!$H$6, 0)))</f>
        <v>0</v>
      </c>
      <c r="J59" s="31">
        <f>IF('Míchání kitů'!J59&gt;Vypocty!$R$11, Vypocty!$S$11*Vypocty!$F$9, IF('Míchání kitů'!J59&gt;0, Vypocty!$F$9, 0))</f>
        <v>0</v>
      </c>
      <c r="K59" s="31">
        <f>IF('Míchání kitů'!K59&gt;Vypocty!$R$11, Vypocty!$S$11*Vypocty!$F$9, IF('Míchání kitů'!K59&gt;0, Vypocty!$F$9, 0))</f>
        <v>0</v>
      </c>
      <c r="L59" s="31">
        <f>IF('Míchání kitů'!L59&gt;Vypocty!$R$10, Vypocty!$S$10*Vypocty!$H$9, IF('Míchání kitů'!L59&gt;Vypocty!$R$9, Vypocty!$S$9*Vypocty!$H$9, IF('Míchání kitů'!L59&gt;0, Vypocty!$H$9, 0)))</f>
        <v>0</v>
      </c>
      <c r="M59" s="31">
        <f>IF('Míchání kitů'!M59&gt;0, Vypocty!$F$8, 0)</f>
        <v>0</v>
      </c>
      <c r="N59" s="31">
        <f>IF('Míchání kitů'!N59&gt;Vypocty!$R$10, Vypocty!$S$10*Vypocty!$J$5, IF('Míchání kitů'!N59&gt;Vypocty!$R$9, Vypocty!$S$9*Vypocty!$J$5, IF('Míchání kitů'!N59&gt;0, Vypocty!$J$5, 0)))</f>
        <v>0</v>
      </c>
      <c r="O59" s="31">
        <f>IF('Míchání kitů'!O59&gt;Vypocty!$R$10, Vypocty!$S$10*Vypocty!$J$5, IF('Míchání kitů'!O59&gt;Vypocty!$R$9, Vypocty!$S$9*Vypocty!$J$5, IF('Míchání kitů'!O59&gt;0, Vypocty!$J$5, 0)))</f>
        <v>0</v>
      </c>
      <c r="P59" s="31">
        <f>IF('Míchání kitů'!P59&gt;Vypocty!$R$10, Vypocty!$S$10*Vypocty!$J$6, IF('Míchání kitů'!P59&gt;Vypocty!$R$9, Vypocty!$S$9*Vypocty!$J$6, IF('Míchání kitů'!P59&gt;0, Vypocty!$J$6, 0)))</f>
        <v>0</v>
      </c>
      <c r="Q59" s="31">
        <f>IF('Míchání kitů'!Q59&gt;Vypocty!$R$10, Vypocty!$S$10*Vypocty!$H$8, IF('Míchání kitů'!Q59&gt;Vypocty!$R$9, Vypocty!$S$9*Vypocty!$H$8, IF('Míchání kitů'!Q59&gt;0, Vypocty!$H$8, 0)))</f>
        <v>0</v>
      </c>
    </row>
    <row r="60" spans="1:17" x14ac:dyDescent="0.25">
      <c r="A60" s="30">
        <v>49</v>
      </c>
      <c r="B60" s="30">
        <f>IF('Míchání kitů'!B60&gt;Vypocty!$R$10, Vypocty!$S$10*Vypocty!$F$5, IF('Míchání kitů'!B60&gt;Vypocty!$R$9, Vypocty!$S$9*Vypocty!$F$5, IF('Míchání kitů'!B60&gt;0, Vypocty!$F$5, 0)))</f>
        <v>0</v>
      </c>
      <c r="C60" s="30">
        <f>IF('Míchání kitů'!C60&gt;Vypocty!$R$10, Vypocty!$S$10*Vypocty!$F$6, IF('Míchání kitů'!C60&gt;Vypocty!$R$9, Vypocty!$S$9*Vypocty!$F$6, IF('Míchání kitů'!C60&gt;0, Vypocty!$F$6, 0)))</f>
        <v>0</v>
      </c>
      <c r="D60" s="30">
        <f>IF('Míchání kitů'!D60&gt;Vypocty!$R$10, Vypocty!$S$10*Vypocty!$F$7, IF('Míchání kitů'!D60&gt;Vypocty!$R$9, Vypocty!$S$9*Vypocty!$F$7, IF('Míchání kitů'!D60&gt;0, Vypocty!$F$7, 0)))</f>
        <v>0</v>
      </c>
      <c r="E60" s="31">
        <f>IF('Míchání kitů'!E60&gt;Vypocty!$R$10, Vypocty!$S$10*Vypocty!$H$5, IF('Míchání kitů'!E60&gt;Vypocty!$R$9, Vypocty!$S$9*Vypocty!$H$5, IF('Míchání kitů'!E60&gt;0, Vypocty!$H$5, 0)))</f>
        <v>0</v>
      </c>
      <c r="F60" s="31">
        <f>IF('Míchání kitů'!F60&gt;Vypocty!$R$10, Vypocty!$S$10*Vypocty!$H$5, IF('Míchání kitů'!F60&gt;Vypocty!$R$9, Vypocty!$S$9*Vypocty!$H$5, IF('Míchání kitů'!F60&gt;0, Vypocty!$H$5, 0)))</f>
        <v>0</v>
      </c>
      <c r="G60" s="31">
        <f>IF('Míchání kitů'!G60&gt;Vypocty!$R$10, Vypocty!$S$10*Vypocty!$H$7, IF('Míchání kitů'!G60&gt;Vypocty!$R$9, Vypocty!$S$9*Vypocty!$H$7, IF('Míchání kitů'!G60&gt;0, Vypocty!$H$7, 0)))</f>
        <v>0</v>
      </c>
      <c r="H60" s="31">
        <f>IF('Míchání kitů'!H60&gt;Vypocty!$R$10, Vypocty!$S$10*Vypocty!$H$6, IF('Míchání kitů'!H60&gt;Vypocty!$R$9, Vypocty!$S$9*Vypocty!$H$6, IF('Míchání kitů'!H60&gt;0, Vypocty!$H$6, 0)))</f>
        <v>0</v>
      </c>
      <c r="I60" s="31">
        <f>IF('Míchání kitů'!I60&gt;Vypocty!$R$10, Vypocty!$S$10*Vypocty!$H$6, IF('Míchání kitů'!I60&gt;Vypocty!$R$9, Vypocty!$S$9*Vypocty!$H$6, IF('Míchání kitů'!I60&gt;0, Vypocty!$H$6, 0)))</f>
        <v>0</v>
      </c>
      <c r="J60" s="31">
        <f>IF('Míchání kitů'!J60&gt;Vypocty!$R$11, Vypocty!$S$11*Vypocty!$F$9, IF('Míchání kitů'!J60&gt;0, Vypocty!$F$9, 0))</f>
        <v>0</v>
      </c>
      <c r="K60" s="31">
        <f>IF('Míchání kitů'!K60&gt;Vypocty!$R$11, Vypocty!$S$11*Vypocty!$F$9, IF('Míchání kitů'!K60&gt;0, Vypocty!$F$9, 0))</f>
        <v>0</v>
      </c>
      <c r="L60" s="31">
        <f>IF('Míchání kitů'!L60&gt;Vypocty!$R$10, Vypocty!$S$10*Vypocty!$H$9, IF('Míchání kitů'!L60&gt;Vypocty!$R$9, Vypocty!$S$9*Vypocty!$H$9, IF('Míchání kitů'!L60&gt;0, Vypocty!$H$9, 0)))</f>
        <v>0</v>
      </c>
      <c r="M60" s="31">
        <f>IF('Míchání kitů'!M60&gt;0, Vypocty!$F$8, 0)</f>
        <v>0</v>
      </c>
      <c r="N60" s="31">
        <f>IF('Míchání kitů'!N60&gt;Vypocty!$R$10, Vypocty!$S$10*Vypocty!$J$5, IF('Míchání kitů'!N60&gt;Vypocty!$R$9, Vypocty!$S$9*Vypocty!$J$5, IF('Míchání kitů'!N60&gt;0, Vypocty!$J$5, 0)))</f>
        <v>0</v>
      </c>
      <c r="O60" s="31">
        <f>IF('Míchání kitů'!O60&gt;Vypocty!$R$10, Vypocty!$S$10*Vypocty!$J$5, IF('Míchání kitů'!O60&gt;Vypocty!$R$9, Vypocty!$S$9*Vypocty!$J$5, IF('Míchání kitů'!O60&gt;0, Vypocty!$J$5, 0)))</f>
        <v>0</v>
      </c>
      <c r="P60" s="31">
        <f>IF('Míchání kitů'!P60&gt;Vypocty!$R$10, Vypocty!$S$10*Vypocty!$J$6, IF('Míchání kitů'!P60&gt;Vypocty!$R$9, Vypocty!$S$9*Vypocty!$J$6, IF('Míchání kitů'!P60&gt;0, Vypocty!$J$6, 0)))</f>
        <v>0</v>
      </c>
      <c r="Q60" s="31">
        <f>IF('Míchání kitů'!Q60&gt;Vypocty!$R$10, Vypocty!$S$10*Vypocty!$H$8, IF('Míchání kitů'!Q60&gt;Vypocty!$R$9, Vypocty!$S$9*Vypocty!$H$8, IF('Míchání kitů'!Q60&gt;0, Vypocty!$H$8, 0)))</f>
        <v>0</v>
      </c>
    </row>
    <row r="61" spans="1:17" x14ac:dyDescent="0.25">
      <c r="A61" s="30">
        <v>50</v>
      </c>
      <c r="B61" s="30">
        <f>IF('Míchání kitů'!B61&gt;Vypocty!$R$10, Vypocty!$S$10*Vypocty!$F$5, IF('Míchání kitů'!B61&gt;Vypocty!$R$9, Vypocty!$S$9*Vypocty!$F$5, IF('Míchání kitů'!B61&gt;0, Vypocty!$F$5, 0)))</f>
        <v>0</v>
      </c>
      <c r="C61" s="30">
        <f>IF('Míchání kitů'!C61&gt;Vypocty!$R$10, Vypocty!$S$10*Vypocty!$F$6, IF('Míchání kitů'!C61&gt;Vypocty!$R$9, Vypocty!$S$9*Vypocty!$F$6, IF('Míchání kitů'!C61&gt;0, Vypocty!$F$6, 0)))</f>
        <v>0</v>
      </c>
      <c r="D61" s="30">
        <f>IF('Míchání kitů'!D61&gt;Vypocty!$R$10, Vypocty!$S$10*Vypocty!$F$7, IF('Míchání kitů'!D61&gt;Vypocty!$R$9, Vypocty!$S$9*Vypocty!$F$7, IF('Míchání kitů'!D61&gt;0, Vypocty!$F$7, 0)))</f>
        <v>0</v>
      </c>
      <c r="E61" s="31">
        <f>IF('Míchání kitů'!E61&gt;Vypocty!$R$10, Vypocty!$S$10*Vypocty!$H$5, IF('Míchání kitů'!E61&gt;Vypocty!$R$9, Vypocty!$S$9*Vypocty!$H$5, IF('Míchání kitů'!E61&gt;0, Vypocty!$H$5, 0)))</f>
        <v>0</v>
      </c>
      <c r="F61" s="31">
        <f>IF('Míchání kitů'!F61&gt;Vypocty!$R$10, Vypocty!$S$10*Vypocty!$H$5, IF('Míchání kitů'!F61&gt;Vypocty!$R$9, Vypocty!$S$9*Vypocty!$H$5, IF('Míchání kitů'!F61&gt;0, Vypocty!$H$5, 0)))</f>
        <v>0</v>
      </c>
      <c r="G61" s="31">
        <f>IF('Míchání kitů'!G61&gt;Vypocty!$R$10, Vypocty!$S$10*Vypocty!$H$7, IF('Míchání kitů'!G61&gt;Vypocty!$R$9, Vypocty!$S$9*Vypocty!$H$7, IF('Míchání kitů'!G61&gt;0, Vypocty!$H$7, 0)))</f>
        <v>0</v>
      </c>
      <c r="H61" s="31">
        <f>IF('Míchání kitů'!H61&gt;Vypocty!$R$10, Vypocty!$S$10*Vypocty!$H$6, IF('Míchání kitů'!H61&gt;Vypocty!$R$9, Vypocty!$S$9*Vypocty!$H$6, IF('Míchání kitů'!H61&gt;0, Vypocty!$H$6, 0)))</f>
        <v>0</v>
      </c>
      <c r="I61" s="31">
        <f>IF('Míchání kitů'!I61&gt;Vypocty!$R$10, Vypocty!$S$10*Vypocty!$H$6, IF('Míchání kitů'!I61&gt;Vypocty!$R$9, Vypocty!$S$9*Vypocty!$H$6, IF('Míchání kitů'!I61&gt;0, Vypocty!$H$6, 0)))</f>
        <v>0</v>
      </c>
      <c r="J61" s="31">
        <f>IF('Míchání kitů'!J61&gt;Vypocty!$R$11, Vypocty!$S$11*Vypocty!$F$9, IF('Míchání kitů'!J61&gt;0, Vypocty!$F$9, 0))</f>
        <v>0</v>
      </c>
      <c r="K61" s="31">
        <f>IF('Míchání kitů'!K61&gt;Vypocty!$R$11, Vypocty!$S$11*Vypocty!$F$9, IF('Míchání kitů'!K61&gt;0, Vypocty!$F$9, 0))</f>
        <v>0</v>
      </c>
      <c r="L61" s="31">
        <f>IF('Míchání kitů'!L61&gt;Vypocty!$R$10, Vypocty!$S$10*Vypocty!$H$9, IF('Míchání kitů'!L61&gt;Vypocty!$R$9, Vypocty!$S$9*Vypocty!$H$9, IF('Míchání kitů'!L61&gt;0, Vypocty!$H$9, 0)))</f>
        <v>0</v>
      </c>
      <c r="M61" s="31">
        <f>IF('Míchání kitů'!M61&gt;0, Vypocty!$F$8, 0)</f>
        <v>0</v>
      </c>
      <c r="N61" s="31">
        <f>IF('Míchání kitů'!N61&gt;Vypocty!$R$10, Vypocty!$S$10*Vypocty!$J$5, IF('Míchání kitů'!N61&gt;Vypocty!$R$9, Vypocty!$S$9*Vypocty!$J$5, IF('Míchání kitů'!N61&gt;0, Vypocty!$J$5, 0)))</f>
        <v>0</v>
      </c>
      <c r="O61" s="31">
        <f>IF('Míchání kitů'!O61&gt;Vypocty!$R$10, Vypocty!$S$10*Vypocty!$J$5, IF('Míchání kitů'!O61&gt;Vypocty!$R$9, Vypocty!$S$9*Vypocty!$J$5, IF('Míchání kitů'!O61&gt;0, Vypocty!$J$5, 0)))</f>
        <v>0</v>
      </c>
      <c r="P61" s="31">
        <f>IF('Míchání kitů'!P61&gt;Vypocty!$R$10, Vypocty!$S$10*Vypocty!$J$6, IF('Míchání kitů'!P61&gt;Vypocty!$R$9, Vypocty!$S$9*Vypocty!$J$6, IF('Míchání kitů'!P61&gt;0, Vypocty!$J$6, 0)))</f>
        <v>0</v>
      </c>
      <c r="Q61" s="31">
        <f>IF('Míchání kitů'!Q61&gt;Vypocty!$R$10, Vypocty!$S$10*Vypocty!$H$8, IF('Míchání kitů'!Q61&gt;Vypocty!$R$9, Vypocty!$S$9*Vypocty!$H$8, IF('Míchání kitů'!Q61&gt;0, Vypocty!$H$8, 0)))</f>
        <v>0</v>
      </c>
    </row>
    <row r="62" spans="1:17" x14ac:dyDescent="0.25">
      <c r="A62" s="30">
        <v>51</v>
      </c>
      <c r="B62" s="30">
        <f>IF('Míchání kitů'!B62&gt;Vypocty!$R$10, Vypocty!$S$10*Vypocty!$F$5, IF('Míchání kitů'!B62&gt;Vypocty!$R$9, Vypocty!$S$9*Vypocty!$F$5, IF('Míchání kitů'!B62&gt;0, Vypocty!$F$5, 0)))</f>
        <v>0</v>
      </c>
      <c r="C62" s="30">
        <f>IF('Míchání kitů'!C62&gt;Vypocty!$R$10, Vypocty!$S$10*Vypocty!$F$6, IF('Míchání kitů'!C62&gt;Vypocty!$R$9, Vypocty!$S$9*Vypocty!$F$6, IF('Míchání kitů'!C62&gt;0, Vypocty!$F$6, 0)))</f>
        <v>0</v>
      </c>
      <c r="D62" s="30">
        <f>IF('Míchání kitů'!D62&gt;Vypocty!$R$10, Vypocty!$S$10*Vypocty!$F$7, IF('Míchání kitů'!D62&gt;Vypocty!$R$9, Vypocty!$S$9*Vypocty!$F$7, IF('Míchání kitů'!D62&gt;0, Vypocty!$F$7, 0)))</f>
        <v>0</v>
      </c>
      <c r="E62" s="31">
        <f>IF('Míchání kitů'!E62&gt;Vypocty!$R$10, Vypocty!$S$10*Vypocty!$H$5, IF('Míchání kitů'!E62&gt;Vypocty!$R$9, Vypocty!$S$9*Vypocty!$H$5, IF('Míchání kitů'!E62&gt;0, Vypocty!$H$5, 0)))</f>
        <v>0</v>
      </c>
      <c r="F62" s="31">
        <f>IF('Míchání kitů'!F62&gt;Vypocty!$R$10, Vypocty!$S$10*Vypocty!$H$5, IF('Míchání kitů'!F62&gt;Vypocty!$R$9, Vypocty!$S$9*Vypocty!$H$5, IF('Míchání kitů'!F62&gt;0, Vypocty!$H$5, 0)))</f>
        <v>0</v>
      </c>
      <c r="G62" s="31">
        <f>IF('Míchání kitů'!G62&gt;Vypocty!$R$10, Vypocty!$S$10*Vypocty!$H$7, IF('Míchání kitů'!G62&gt;Vypocty!$R$9, Vypocty!$S$9*Vypocty!$H$7, IF('Míchání kitů'!G62&gt;0, Vypocty!$H$7, 0)))</f>
        <v>0</v>
      </c>
      <c r="H62" s="31">
        <f>IF('Míchání kitů'!H62&gt;Vypocty!$R$10, Vypocty!$S$10*Vypocty!$H$6, IF('Míchání kitů'!H62&gt;Vypocty!$R$9, Vypocty!$S$9*Vypocty!$H$6, IF('Míchání kitů'!H62&gt;0, Vypocty!$H$6, 0)))</f>
        <v>0</v>
      </c>
      <c r="I62" s="31">
        <f>IF('Míchání kitů'!I62&gt;Vypocty!$R$10, Vypocty!$S$10*Vypocty!$H$6, IF('Míchání kitů'!I62&gt;Vypocty!$R$9, Vypocty!$S$9*Vypocty!$H$6, IF('Míchání kitů'!I62&gt;0, Vypocty!$H$6, 0)))</f>
        <v>0</v>
      </c>
      <c r="J62" s="31">
        <f>IF('Míchání kitů'!J62&gt;Vypocty!$R$11, Vypocty!$S$11*Vypocty!$F$9, IF('Míchání kitů'!J62&gt;0, Vypocty!$F$9, 0))</f>
        <v>0</v>
      </c>
      <c r="K62" s="31">
        <f>IF('Míchání kitů'!K62&gt;Vypocty!$R$11, Vypocty!$S$11*Vypocty!$F$9, IF('Míchání kitů'!K62&gt;0, Vypocty!$F$9, 0))</f>
        <v>0</v>
      </c>
      <c r="L62" s="31">
        <f>IF('Míchání kitů'!L62&gt;Vypocty!$R$10, Vypocty!$S$10*Vypocty!$H$9, IF('Míchání kitů'!L62&gt;Vypocty!$R$9, Vypocty!$S$9*Vypocty!$H$9, IF('Míchání kitů'!L62&gt;0, Vypocty!$H$9, 0)))</f>
        <v>0</v>
      </c>
      <c r="M62" s="31">
        <f>IF('Míchání kitů'!M62&gt;0, Vypocty!$F$8, 0)</f>
        <v>0</v>
      </c>
      <c r="N62" s="31">
        <f>IF('Míchání kitů'!N62&gt;Vypocty!$R$10, Vypocty!$S$10*Vypocty!$J$5, IF('Míchání kitů'!N62&gt;Vypocty!$R$9, Vypocty!$S$9*Vypocty!$J$5, IF('Míchání kitů'!N62&gt;0, Vypocty!$J$5, 0)))</f>
        <v>0</v>
      </c>
      <c r="O62" s="31">
        <f>IF('Míchání kitů'!O62&gt;Vypocty!$R$10, Vypocty!$S$10*Vypocty!$J$5, IF('Míchání kitů'!O62&gt;Vypocty!$R$9, Vypocty!$S$9*Vypocty!$J$5, IF('Míchání kitů'!O62&gt;0, Vypocty!$J$5, 0)))</f>
        <v>0</v>
      </c>
      <c r="P62" s="31">
        <f>IF('Míchání kitů'!P62&gt;Vypocty!$R$10, Vypocty!$S$10*Vypocty!$J$6, IF('Míchání kitů'!P62&gt;Vypocty!$R$9, Vypocty!$S$9*Vypocty!$J$6, IF('Míchání kitů'!P62&gt;0, Vypocty!$J$6, 0)))</f>
        <v>0</v>
      </c>
      <c r="Q62" s="31">
        <f>IF('Míchání kitů'!Q62&gt;Vypocty!$R$10, Vypocty!$S$10*Vypocty!$H$8, IF('Míchání kitů'!Q62&gt;Vypocty!$R$9, Vypocty!$S$9*Vypocty!$H$8, IF('Míchání kitů'!Q62&gt;0, Vypocty!$H$8, 0)))</f>
        <v>0</v>
      </c>
    </row>
    <row r="63" spans="1:17" x14ac:dyDescent="0.25">
      <c r="A63" s="30">
        <v>52</v>
      </c>
      <c r="B63" s="30">
        <f>IF('Míchání kitů'!B63&gt;Vypocty!$R$10, Vypocty!$S$10*Vypocty!$F$5, IF('Míchání kitů'!B63&gt;Vypocty!$R$9, Vypocty!$S$9*Vypocty!$F$5, IF('Míchání kitů'!B63&gt;0, Vypocty!$F$5, 0)))</f>
        <v>0</v>
      </c>
      <c r="C63" s="30">
        <f>IF('Míchání kitů'!C63&gt;Vypocty!$R$10, Vypocty!$S$10*Vypocty!$F$6, IF('Míchání kitů'!C63&gt;Vypocty!$R$9, Vypocty!$S$9*Vypocty!$F$6, IF('Míchání kitů'!C63&gt;0, Vypocty!$F$6, 0)))</f>
        <v>0</v>
      </c>
      <c r="D63" s="30">
        <f>IF('Míchání kitů'!D63&gt;Vypocty!$R$10, Vypocty!$S$10*Vypocty!$F$7, IF('Míchání kitů'!D63&gt;Vypocty!$R$9, Vypocty!$S$9*Vypocty!$F$7, IF('Míchání kitů'!D63&gt;0, Vypocty!$F$7, 0)))</f>
        <v>0</v>
      </c>
      <c r="E63" s="31">
        <f>IF('Míchání kitů'!E63&gt;Vypocty!$R$10, Vypocty!$S$10*Vypocty!$H$5, IF('Míchání kitů'!E63&gt;Vypocty!$R$9, Vypocty!$S$9*Vypocty!$H$5, IF('Míchání kitů'!E63&gt;0, Vypocty!$H$5, 0)))</f>
        <v>0</v>
      </c>
      <c r="F63" s="31">
        <f>IF('Míchání kitů'!F63&gt;Vypocty!$R$10, Vypocty!$S$10*Vypocty!$H$5, IF('Míchání kitů'!F63&gt;Vypocty!$R$9, Vypocty!$S$9*Vypocty!$H$5, IF('Míchání kitů'!F63&gt;0, Vypocty!$H$5, 0)))</f>
        <v>0</v>
      </c>
      <c r="G63" s="31">
        <f>IF('Míchání kitů'!G63&gt;Vypocty!$R$10, Vypocty!$S$10*Vypocty!$H$7, IF('Míchání kitů'!G63&gt;Vypocty!$R$9, Vypocty!$S$9*Vypocty!$H$7, IF('Míchání kitů'!G63&gt;0, Vypocty!$H$7, 0)))</f>
        <v>0</v>
      </c>
      <c r="H63" s="31">
        <f>IF('Míchání kitů'!H63&gt;Vypocty!$R$10, Vypocty!$S$10*Vypocty!$H$6, IF('Míchání kitů'!H63&gt;Vypocty!$R$9, Vypocty!$S$9*Vypocty!$H$6, IF('Míchání kitů'!H63&gt;0, Vypocty!$H$6, 0)))</f>
        <v>0</v>
      </c>
      <c r="I63" s="31">
        <f>IF('Míchání kitů'!I63&gt;Vypocty!$R$10, Vypocty!$S$10*Vypocty!$H$6, IF('Míchání kitů'!I63&gt;Vypocty!$R$9, Vypocty!$S$9*Vypocty!$H$6, IF('Míchání kitů'!I63&gt;0, Vypocty!$H$6, 0)))</f>
        <v>0</v>
      </c>
      <c r="J63" s="31">
        <f>IF('Míchání kitů'!J63&gt;Vypocty!$R$11, Vypocty!$S$11*Vypocty!$F$9, IF('Míchání kitů'!J63&gt;0, Vypocty!$F$9, 0))</f>
        <v>0</v>
      </c>
      <c r="K63" s="31">
        <f>IF('Míchání kitů'!K63&gt;Vypocty!$R$11, Vypocty!$S$11*Vypocty!$F$9, IF('Míchání kitů'!K63&gt;0, Vypocty!$F$9, 0))</f>
        <v>0</v>
      </c>
      <c r="L63" s="31">
        <f>IF('Míchání kitů'!L63&gt;Vypocty!$R$10, Vypocty!$S$10*Vypocty!$H$9, IF('Míchání kitů'!L63&gt;Vypocty!$R$9, Vypocty!$S$9*Vypocty!$H$9, IF('Míchání kitů'!L63&gt;0, Vypocty!$H$9, 0)))</f>
        <v>0</v>
      </c>
      <c r="M63" s="31">
        <f>IF('Míchání kitů'!M63&gt;0, Vypocty!$F$8, 0)</f>
        <v>0</v>
      </c>
      <c r="N63" s="31">
        <f>IF('Míchání kitů'!N63&gt;Vypocty!$R$10, Vypocty!$S$10*Vypocty!$J$5, IF('Míchání kitů'!N63&gt;Vypocty!$R$9, Vypocty!$S$9*Vypocty!$J$5, IF('Míchání kitů'!N63&gt;0, Vypocty!$J$5, 0)))</f>
        <v>0</v>
      </c>
      <c r="O63" s="31">
        <f>IF('Míchání kitů'!O63&gt;Vypocty!$R$10, Vypocty!$S$10*Vypocty!$J$5, IF('Míchání kitů'!O63&gt;Vypocty!$R$9, Vypocty!$S$9*Vypocty!$J$5, IF('Míchání kitů'!O63&gt;0, Vypocty!$J$5, 0)))</f>
        <v>0</v>
      </c>
      <c r="P63" s="31">
        <f>IF('Míchání kitů'!P63&gt;Vypocty!$R$10, Vypocty!$S$10*Vypocty!$J$6, IF('Míchání kitů'!P63&gt;Vypocty!$R$9, Vypocty!$S$9*Vypocty!$J$6, IF('Míchání kitů'!P63&gt;0, Vypocty!$J$6, 0)))</f>
        <v>0</v>
      </c>
      <c r="Q63" s="31">
        <f>IF('Míchání kitů'!Q63&gt;Vypocty!$R$10, Vypocty!$S$10*Vypocty!$H$8, IF('Míchání kitů'!Q63&gt;Vypocty!$R$9, Vypocty!$S$9*Vypocty!$H$8, IF('Míchání kitů'!Q63&gt;0, Vypocty!$H$8, 0)))</f>
        <v>0</v>
      </c>
    </row>
    <row r="64" spans="1:17" x14ac:dyDescent="0.25">
      <c r="A64" s="30">
        <v>53</v>
      </c>
      <c r="B64" s="30">
        <f>IF('Míchání kitů'!B64&gt;Vypocty!$R$10, Vypocty!$S$10*Vypocty!$F$5, IF('Míchání kitů'!B64&gt;Vypocty!$R$9, Vypocty!$S$9*Vypocty!$F$5, IF('Míchání kitů'!B64&gt;0, Vypocty!$F$5, 0)))</f>
        <v>0</v>
      </c>
      <c r="C64" s="30">
        <f>IF('Míchání kitů'!C64&gt;Vypocty!$R$10, Vypocty!$S$10*Vypocty!$F$6, IF('Míchání kitů'!C64&gt;Vypocty!$R$9, Vypocty!$S$9*Vypocty!$F$6, IF('Míchání kitů'!C64&gt;0, Vypocty!$F$6, 0)))</f>
        <v>0</v>
      </c>
      <c r="D64" s="30">
        <f>IF('Míchání kitů'!D64&gt;Vypocty!$R$10, Vypocty!$S$10*Vypocty!$F$7, IF('Míchání kitů'!D64&gt;Vypocty!$R$9, Vypocty!$S$9*Vypocty!$F$7, IF('Míchání kitů'!D64&gt;0, Vypocty!$F$7, 0)))</f>
        <v>0</v>
      </c>
      <c r="E64" s="31">
        <f>IF('Míchání kitů'!E64&gt;Vypocty!$R$10, Vypocty!$S$10*Vypocty!$H$5, IF('Míchání kitů'!E64&gt;Vypocty!$R$9, Vypocty!$S$9*Vypocty!$H$5, IF('Míchání kitů'!E64&gt;0, Vypocty!$H$5, 0)))</f>
        <v>0</v>
      </c>
      <c r="F64" s="31">
        <f>IF('Míchání kitů'!F64&gt;Vypocty!$R$10, Vypocty!$S$10*Vypocty!$H$5, IF('Míchání kitů'!F64&gt;Vypocty!$R$9, Vypocty!$S$9*Vypocty!$H$5, IF('Míchání kitů'!F64&gt;0, Vypocty!$H$5, 0)))</f>
        <v>0</v>
      </c>
      <c r="G64" s="31">
        <f>IF('Míchání kitů'!G64&gt;Vypocty!$R$10, Vypocty!$S$10*Vypocty!$H$7, IF('Míchání kitů'!G64&gt;Vypocty!$R$9, Vypocty!$S$9*Vypocty!$H$7, IF('Míchání kitů'!G64&gt;0, Vypocty!$H$7, 0)))</f>
        <v>0</v>
      </c>
      <c r="H64" s="31">
        <f>IF('Míchání kitů'!H64&gt;Vypocty!$R$10, Vypocty!$S$10*Vypocty!$H$6, IF('Míchání kitů'!H64&gt;Vypocty!$R$9, Vypocty!$S$9*Vypocty!$H$6, IF('Míchání kitů'!H64&gt;0, Vypocty!$H$6, 0)))</f>
        <v>0</v>
      </c>
      <c r="I64" s="31">
        <f>IF('Míchání kitů'!I64&gt;Vypocty!$R$10, Vypocty!$S$10*Vypocty!$H$6, IF('Míchání kitů'!I64&gt;Vypocty!$R$9, Vypocty!$S$9*Vypocty!$H$6, IF('Míchání kitů'!I64&gt;0, Vypocty!$H$6, 0)))</f>
        <v>0</v>
      </c>
      <c r="J64" s="31">
        <f>IF('Míchání kitů'!J64&gt;Vypocty!$R$11, Vypocty!$S$11*Vypocty!$F$9, IF('Míchání kitů'!J64&gt;0, Vypocty!$F$9, 0))</f>
        <v>0</v>
      </c>
      <c r="K64" s="31">
        <f>IF('Míchání kitů'!K64&gt;Vypocty!$R$11, Vypocty!$S$11*Vypocty!$F$9, IF('Míchání kitů'!K64&gt;0, Vypocty!$F$9, 0))</f>
        <v>0</v>
      </c>
      <c r="L64" s="31">
        <f>IF('Míchání kitů'!L64&gt;Vypocty!$R$10, Vypocty!$S$10*Vypocty!$H$9, IF('Míchání kitů'!L64&gt;Vypocty!$R$9, Vypocty!$S$9*Vypocty!$H$9, IF('Míchání kitů'!L64&gt;0, Vypocty!$H$9, 0)))</f>
        <v>0</v>
      </c>
      <c r="M64" s="31">
        <f>IF('Míchání kitů'!M64&gt;0, Vypocty!$F$8, 0)</f>
        <v>0</v>
      </c>
      <c r="N64" s="31">
        <f>IF('Míchání kitů'!N64&gt;Vypocty!$R$10, Vypocty!$S$10*Vypocty!$J$5, IF('Míchání kitů'!N64&gt;Vypocty!$R$9, Vypocty!$S$9*Vypocty!$J$5, IF('Míchání kitů'!N64&gt;0, Vypocty!$J$5, 0)))</f>
        <v>0</v>
      </c>
      <c r="O64" s="31">
        <f>IF('Míchání kitů'!O64&gt;Vypocty!$R$10, Vypocty!$S$10*Vypocty!$J$5, IF('Míchání kitů'!O64&gt;Vypocty!$R$9, Vypocty!$S$9*Vypocty!$J$5, IF('Míchání kitů'!O64&gt;0, Vypocty!$J$5, 0)))</f>
        <v>0</v>
      </c>
      <c r="P64" s="31">
        <f>IF('Míchání kitů'!P64&gt;Vypocty!$R$10, Vypocty!$S$10*Vypocty!$J$6, IF('Míchání kitů'!P64&gt;Vypocty!$R$9, Vypocty!$S$9*Vypocty!$J$6, IF('Míchání kitů'!P64&gt;0, Vypocty!$J$6, 0)))</f>
        <v>0</v>
      </c>
      <c r="Q64" s="31">
        <f>IF('Míchání kitů'!Q64&gt;Vypocty!$R$10, Vypocty!$S$10*Vypocty!$H$8, IF('Míchání kitů'!Q64&gt;Vypocty!$R$9, Vypocty!$S$9*Vypocty!$H$8, IF('Míchání kitů'!Q64&gt;0, Vypocty!$H$8, 0)))</f>
        <v>0</v>
      </c>
    </row>
    <row r="65" spans="1:17" x14ac:dyDescent="0.25">
      <c r="A65" s="30">
        <v>54</v>
      </c>
      <c r="B65" s="30">
        <f>IF('Míchání kitů'!B65&gt;Vypocty!$R$10, Vypocty!$S$10*Vypocty!$F$5, IF('Míchání kitů'!B65&gt;Vypocty!$R$9, Vypocty!$S$9*Vypocty!$F$5, IF('Míchání kitů'!B65&gt;0, Vypocty!$F$5, 0)))</f>
        <v>0</v>
      </c>
      <c r="C65" s="30">
        <f>IF('Míchání kitů'!C65&gt;Vypocty!$R$10, Vypocty!$S$10*Vypocty!$F$6, IF('Míchání kitů'!C65&gt;Vypocty!$R$9, Vypocty!$S$9*Vypocty!$F$6, IF('Míchání kitů'!C65&gt;0, Vypocty!$F$6, 0)))</f>
        <v>0</v>
      </c>
      <c r="D65" s="30">
        <f>IF('Míchání kitů'!D65&gt;Vypocty!$R$10, Vypocty!$S$10*Vypocty!$F$7, IF('Míchání kitů'!D65&gt;Vypocty!$R$9, Vypocty!$S$9*Vypocty!$F$7, IF('Míchání kitů'!D65&gt;0, Vypocty!$F$7, 0)))</f>
        <v>0</v>
      </c>
      <c r="E65" s="31">
        <f>IF('Míchání kitů'!E65&gt;Vypocty!$R$10, Vypocty!$S$10*Vypocty!$H$5, IF('Míchání kitů'!E65&gt;Vypocty!$R$9, Vypocty!$S$9*Vypocty!$H$5, IF('Míchání kitů'!E65&gt;0, Vypocty!$H$5, 0)))</f>
        <v>0</v>
      </c>
      <c r="F65" s="31">
        <f>IF('Míchání kitů'!F65&gt;Vypocty!$R$10, Vypocty!$S$10*Vypocty!$H$5, IF('Míchání kitů'!F65&gt;Vypocty!$R$9, Vypocty!$S$9*Vypocty!$H$5, IF('Míchání kitů'!F65&gt;0, Vypocty!$H$5, 0)))</f>
        <v>0</v>
      </c>
      <c r="G65" s="31">
        <f>IF('Míchání kitů'!G65&gt;Vypocty!$R$10, Vypocty!$S$10*Vypocty!$H$7, IF('Míchání kitů'!G65&gt;Vypocty!$R$9, Vypocty!$S$9*Vypocty!$H$7, IF('Míchání kitů'!G65&gt;0, Vypocty!$H$7, 0)))</f>
        <v>0</v>
      </c>
      <c r="H65" s="31">
        <f>IF('Míchání kitů'!H65&gt;Vypocty!$R$10, Vypocty!$S$10*Vypocty!$H$6, IF('Míchání kitů'!H65&gt;Vypocty!$R$9, Vypocty!$S$9*Vypocty!$H$6, IF('Míchání kitů'!H65&gt;0, Vypocty!$H$6, 0)))</f>
        <v>0</v>
      </c>
      <c r="I65" s="31">
        <f>IF('Míchání kitů'!I65&gt;Vypocty!$R$10, Vypocty!$S$10*Vypocty!$H$6, IF('Míchání kitů'!I65&gt;Vypocty!$R$9, Vypocty!$S$9*Vypocty!$H$6, IF('Míchání kitů'!I65&gt;0, Vypocty!$H$6, 0)))</f>
        <v>0</v>
      </c>
      <c r="J65" s="31">
        <f>IF('Míchání kitů'!J65&gt;Vypocty!$R$11, Vypocty!$S$11*Vypocty!$F$9, IF('Míchání kitů'!J65&gt;0, Vypocty!$F$9, 0))</f>
        <v>0</v>
      </c>
      <c r="K65" s="31">
        <f>IF('Míchání kitů'!K65&gt;Vypocty!$R$11, Vypocty!$S$11*Vypocty!$F$9, IF('Míchání kitů'!K65&gt;0, Vypocty!$F$9, 0))</f>
        <v>0</v>
      </c>
      <c r="L65" s="31">
        <f>IF('Míchání kitů'!L65&gt;Vypocty!$R$10, Vypocty!$S$10*Vypocty!$H$9, IF('Míchání kitů'!L65&gt;Vypocty!$R$9, Vypocty!$S$9*Vypocty!$H$9, IF('Míchání kitů'!L65&gt;0, Vypocty!$H$9, 0)))</f>
        <v>0</v>
      </c>
      <c r="M65" s="31">
        <f>IF('Míchání kitů'!M65&gt;0, Vypocty!$F$8, 0)</f>
        <v>0</v>
      </c>
      <c r="N65" s="31">
        <f>IF('Míchání kitů'!N65&gt;Vypocty!$R$10, Vypocty!$S$10*Vypocty!$J$5, IF('Míchání kitů'!N65&gt;Vypocty!$R$9, Vypocty!$S$9*Vypocty!$J$5, IF('Míchání kitů'!N65&gt;0, Vypocty!$J$5, 0)))</f>
        <v>0</v>
      </c>
      <c r="O65" s="31">
        <f>IF('Míchání kitů'!O65&gt;Vypocty!$R$10, Vypocty!$S$10*Vypocty!$J$5, IF('Míchání kitů'!O65&gt;Vypocty!$R$9, Vypocty!$S$9*Vypocty!$J$5, IF('Míchání kitů'!O65&gt;0, Vypocty!$J$5, 0)))</f>
        <v>0</v>
      </c>
      <c r="P65" s="31">
        <f>IF('Míchání kitů'!P65&gt;Vypocty!$R$10, Vypocty!$S$10*Vypocty!$J$6, IF('Míchání kitů'!P65&gt;Vypocty!$R$9, Vypocty!$S$9*Vypocty!$J$6, IF('Míchání kitů'!P65&gt;0, Vypocty!$J$6, 0)))</f>
        <v>0</v>
      </c>
      <c r="Q65" s="31">
        <f>IF('Míchání kitů'!Q65&gt;Vypocty!$R$10, Vypocty!$S$10*Vypocty!$H$8, IF('Míchání kitů'!Q65&gt;Vypocty!$R$9, Vypocty!$S$9*Vypocty!$H$8, IF('Míchání kitů'!Q65&gt;0, Vypocty!$H$8, 0)))</f>
        <v>0</v>
      </c>
    </row>
    <row r="66" spans="1:17" x14ac:dyDescent="0.25">
      <c r="A66" s="30">
        <v>55</v>
      </c>
      <c r="B66" s="30">
        <f>IF('Míchání kitů'!B66&gt;Vypocty!$R$10, Vypocty!$S$10*Vypocty!$F$5, IF('Míchání kitů'!B66&gt;Vypocty!$R$9, Vypocty!$S$9*Vypocty!$F$5, IF('Míchání kitů'!B66&gt;0, Vypocty!$F$5, 0)))</f>
        <v>0</v>
      </c>
      <c r="C66" s="30">
        <f>IF('Míchání kitů'!C66&gt;Vypocty!$R$10, Vypocty!$S$10*Vypocty!$F$6, IF('Míchání kitů'!C66&gt;Vypocty!$R$9, Vypocty!$S$9*Vypocty!$F$6, IF('Míchání kitů'!C66&gt;0, Vypocty!$F$6, 0)))</f>
        <v>0</v>
      </c>
      <c r="D66" s="30">
        <f>IF('Míchání kitů'!D66&gt;Vypocty!$R$10, Vypocty!$S$10*Vypocty!$F$7, IF('Míchání kitů'!D66&gt;Vypocty!$R$9, Vypocty!$S$9*Vypocty!$F$7, IF('Míchání kitů'!D66&gt;0, Vypocty!$F$7, 0)))</f>
        <v>0</v>
      </c>
      <c r="E66" s="31">
        <f>IF('Míchání kitů'!E66&gt;Vypocty!$R$10, Vypocty!$S$10*Vypocty!$H$5, IF('Míchání kitů'!E66&gt;Vypocty!$R$9, Vypocty!$S$9*Vypocty!$H$5, IF('Míchání kitů'!E66&gt;0, Vypocty!$H$5, 0)))</f>
        <v>0</v>
      </c>
      <c r="F66" s="31">
        <f>IF('Míchání kitů'!F66&gt;Vypocty!$R$10, Vypocty!$S$10*Vypocty!$H$5, IF('Míchání kitů'!F66&gt;Vypocty!$R$9, Vypocty!$S$9*Vypocty!$H$5, IF('Míchání kitů'!F66&gt;0, Vypocty!$H$5, 0)))</f>
        <v>0</v>
      </c>
      <c r="G66" s="31">
        <f>IF('Míchání kitů'!G66&gt;Vypocty!$R$10, Vypocty!$S$10*Vypocty!$H$7, IF('Míchání kitů'!G66&gt;Vypocty!$R$9, Vypocty!$S$9*Vypocty!$H$7, IF('Míchání kitů'!G66&gt;0, Vypocty!$H$7, 0)))</f>
        <v>0</v>
      </c>
      <c r="H66" s="31">
        <f>IF('Míchání kitů'!H66&gt;Vypocty!$R$10, Vypocty!$S$10*Vypocty!$H$6, IF('Míchání kitů'!H66&gt;Vypocty!$R$9, Vypocty!$S$9*Vypocty!$H$6, IF('Míchání kitů'!H66&gt;0, Vypocty!$H$6, 0)))</f>
        <v>0</v>
      </c>
      <c r="I66" s="31">
        <f>IF('Míchání kitů'!I66&gt;Vypocty!$R$10, Vypocty!$S$10*Vypocty!$H$6, IF('Míchání kitů'!I66&gt;Vypocty!$R$9, Vypocty!$S$9*Vypocty!$H$6, IF('Míchání kitů'!I66&gt;0, Vypocty!$H$6, 0)))</f>
        <v>0</v>
      </c>
      <c r="J66" s="31">
        <f>IF('Míchání kitů'!J66&gt;Vypocty!$R$11, Vypocty!$S$11*Vypocty!$F$9, IF('Míchání kitů'!J66&gt;0, Vypocty!$F$9, 0))</f>
        <v>0</v>
      </c>
      <c r="K66" s="31">
        <f>IF('Míchání kitů'!K66&gt;Vypocty!$R$11, Vypocty!$S$11*Vypocty!$F$9, IF('Míchání kitů'!K66&gt;0, Vypocty!$F$9, 0))</f>
        <v>0</v>
      </c>
      <c r="L66" s="31">
        <f>IF('Míchání kitů'!L66&gt;Vypocty!$R$10, Vypocty!$S$10*Vypocty!$H$9, IF('Míchání kitů'!L66&gt;Vypocty!$R$9, Vypocty!$S$9*Vypocty!$H$9, IF('Míchání kitů'!L66&gt;0, Vypocty!$H$9, 0)))</f>
        <v>0</v>
      </c>
      <c r="M66" s="31">
        <f>IF('Míchání kitů'!M66&gt;0, Vypocty!$F$8, 0)</f>
        <v>0</v>
      </c>
      <c r="N66" s="31">
        <f>IF('Míchání kitů'!N66&gt;Vypocty!$R$10, Vypocty!$S$10*Vypocty!$J$5, IF('Míchání kitů'!N66&gt;Vypocty!$R$9, Vypocty!$S$9*Vypocty!$J$5, IF('Míchání kitů'!N66&gt;0, Vypocty!$J$5, 0)))</f>
        <v>0</v>
      </c>
      <c r="O66" s="31">
        <f>IF('Míchání kitů'!O66&gt;Vypocty!$R$10, Vypocty!$S$10*Vypocty!$J$5, IF('Míchání kitů'!O66&gt;Vypocty!$R$9, Vypocty!$S$9*Vypocty!$J$5, IF('Míchání kitů'!O66&gt;0, Vypocty!$J$5, 0)))</f>
        <v>0</v>
      </c>
      <c r="P66" s="31">
        <f>IF('Míchání kitů'!P66&gt;Vypocty!$R$10, Vypocty!$S$10*Vypocty!$J$6, IF('Míchání kitů'!P66&gt;Vypocty!$R$9, Vypocty!$S$9*Vypocty!$J$6, IF('Míchání kitů'!P66&gt;0, Vypocty!$J$6, 0)))</f>
        <v>0</v>
      </c>
      <c r="Q66" s="31">
        <f>IF('Míchání kitů'!Q66&gt;Vypocty!$R$10, Vypocty!$S$10*Vypocty!$H$8, IF('Míchání kitů'!Q66&gt;Vypocty!$R$9, Vypocty!$S$9*Vypocty!$H$8, IF('Míchání kitů'!Q66&gt;0, Vypocty!$H$8, 0)))</f>
        <v>0</v>
      </c>
    </row>
    <row r="67" spans="1:17" x14ac:dyDescent="0.25">
      <c r="A67" s="30">
        <v>56</v>
      </c>
      <c r="B67" s="30">
        <f>IF('Míchání kitů'!B67&gt;Vypocty!$R$10, Vypocty!$S$10*Vypocty!$F$5, IF('Míchání kitů'!B67&gt;Vypocty!$R$9, Vypocty!$S$9*Vypocty!$F$5, IF('Míchání kitů'!B67&gt;0, Vypocty!$F$5, 0)))</f>
        <v>0</v>
      </c>
      <c r="C67" s="30">
        <f>IF('Míchání kitů'!C67&gt;Vypocty!$R$10, Vypocty!$S$10*Vypocty!$F$6, IF('Míchání kitů'!C67&gt;Vypocty!$R$9, Vypocty!$S$9*Vypocty!$F$6, IF('Míchání kitů'!C67&gt;0, Vypocty!$F$6, 0)))</f>
        <v>0</v>
      </c>
      <c r="D67" s="30">
        <f>IF('Míchání kitů'!D67&gt;Vypocty!$R$10, Vypocty!$S$10*Vypocty!$F$7, IF('Míchání kitů'!D67&gt;Vypocty!$R$9, Vypocty!$S$9*Vypocty!$F$7, IF('Míchání kitů'!D67&gt;0, Vypocty!$F$7, 0)))</f>
        <v>0</v>
      </c>
      <c r="E67" s="31">
        <f>IF('Míchání kitů'!E67&gt;Vypocty!$R$10, Vypocty!$S$10*Vypocty!$H$5, IF('Míchání kitů'!E67&gt;Vypocty!$R$9, Vypocty!$S$9*Vypocty!$H$5, IF('Míchání kitů'!E67&gt;0, Vypocty!$H$5, 0)))</f>
        <v>0</v>
      </c>
      <c r="F67" s="31">
        <f>IF('Míchání kitů'!F67&gt;Vypocty!$R$10, Vypocty!$S$10*Vypocty!$H$5, IF('Míchání kitů'!F67&gt;Vypocty!$R$9, Vypocty!$S$9*Vypocty!$H$5, IF('Míchání kitů'!F67&gt;0, Vypocty!$H$5, 0)))</f>
        <v>0</v>
      </c>
      <c r="G67" s="31">
        <f>IF('Míchání kitů'!G67&gt;Vypocty!$R$10, Vypocty!$S$10*Vypocty!$H$7, IF('Míchání kitů'!G67&gt;Vypocty!$R$9, Vypocty!$S$9*Vypocty!$H$7, IF('Míchání kitů'!G67&gt;0, Vypocty!$H$7, 0)))</f>
        <v>0</v>
      </c>
      <c r="H67" s="31">
        <f>IF('Míchání kitů'!H67&gt;Vypocty!$R$10, Vypocty!$S$10*Vypocty!$H$6, IF('Míchání kitů'!H67&gt;Vypocty!$R$9, Vypocty!$S$9*Vypocty!$H$6, IF('Míchání kitů'!H67&gt;0, Vypocty!$H$6, 0)))</f>
        <v>0</v>
      </c>
      <c r="I67" s="31">
        <f>IF('Míchání kitů'!I67&gt;Vypocty!$R$10, Vypocty!$S$10*Vypocty!$H$6, IF('Míchání kitů'!I67&gt;Vypocty!$R$9, Vypocty!$S$9*Vypocty!$H$6, IF('Míchání kitů'!I67&gt;0, Vypocty!$H$6, 0)))</f>
        <v>0</v>
      </c>
      <c r="J67" s="31">
        <f>IF('Míchání kitů'!J67&gt;Vypocty!$R$11, Vypocty!$S$11*Vypocty!$F$9, IF('Míchání kitů'!J67&gt;0, Vypocty!$F$9, 0))</f>
        <v>0</v>
      </c>
      <c r="K67" s="31">
        <f>IF('Míchání kitů'!K67&gt;Vypocty!$R$11, Vypocty!$S$11*Vypocty!$F$9, IF('Míchání kitů'!K67&gt;0, Vypocty!$F$9, 0))</f>
        <v>0</v>
      </c>
      <c r="L67" s="31">
        <f>IF('Míchání kitů'!L67&gt;Vypocty!$R$10, Vypocty!$S$10*Vypocty!$H$9, IF('Míchání kitů'!L67&gt;Vypocty!$R$9, Vypocty!$S$9*Vypocty!$H$9, IF('Míchání kitů'!L67&gt;0, Vypocty!$H$9, 0)))</f>
        <v>0</v>
      </c>
      <c r="M67" s="31">
        <f>IF('Míchání kitů'!M67&gt;0, Vypocty!$F$8, 0)</f>
        <v>0</v>
      </c>
      <c r="N67" s="31">
        <f>IF('Míchání kitů'!N67&gt;Vypocty!$R$10, Vypocty!$S$10*Vypocty!$J$5, IF('Míchání kitů'!N67&gt;Vypocty!$R$9, Vypocty!$S$9*Vypocty!$J$5, IF('Míchání kitů'!N67&gt;0, Vypocty!$J$5, 0)))</f>
        <v>0</v>
      </c>
      <c r="O67" s="31">
        <f>IF('Míchání kitů'!O67&gt;Vypocty!$R$10, Vypocty!$S$10*Vypocty!$J$5, IF('Míchání kitů'!O67&gt;Vypocty!$R$9, Vypocty!$S$9*Vypocty!$J$5, IF('Míchání kitů'!O67&gt;0, Vypocty!$J$5, 0)))</f>
        <v>0</v>
      </c>
      <c r="P67" s="31">
        <f>IF('Míchání kitů'!P67&gt;Vypocty!$R$10, Vypocty!$S$10*Vypocty!$J$6, IF('Míchání kitů'!P67&gt;Vypocty!$R$9, Vypocty!$S$9*Vypocty!$J$6, IF('Míchání kitů'!P67&gt;0, Vypocty!$J$6, 0)))</f>
        <v>0</v>
      </c>
      <c r="Q67" s="31">
        <f>IF('Míchání kitů'!Q67&gt;Vypocty!$R$10, Vypocty!$S$10*Vypocty!$H$8, IF('Míchání kitů'!Q67&gt;Vypocty!$R$9, Vypocty!$S$9*Vypocty!$H$8, IF('Míchání kitů'!Q67&gt;0, Vypocty!$H$8, 0)))</f>
        <v>0</v>
      </c>
    </row>
    <row r="68" spans="1:17" x14ac:dyDescent="0.25">
      <c r="A68" s="30">
        <v>57</v>
      </c>
      <c r="B68" s="30">
        <f>IF('Míchání kitů'!B68&gt;Vypocty!$R$10, Vypocty!$S$10*Vypocty!$F$5, IF('Míchání kitů'!B68&gt;Vypocty!$R$9, Vypocty!$S$9*Vypocty!$F$5, IF('Míchání kitů'!B68&gt;0, Vypocty!$F$5, 0)))</f>
        <v>0</v>
      </c>
      <c r="C68" s="30">
        <f>IF('Míchání kitů'!C68&gt;Vypocty!$R$10, Vypocty!$S$10*Vypocty!$F$6, IF('Míchání kitů'!C68&gt;Vypocty!$R$9, Vypocty!$S$9*Vypocty!$F$6, IF('Míchání kitů'!C68&gt;0, Vypocty!$F$6, 0)))</f>
        <v>0</v>
      </c>
      <c r="D68" s="30">
        <f>IF('Míchání kitů'!D68&gt;Vypocty!$R$10, Vypocty!$S$10*Vypocty!$F$7, IF('Míchání kitů'!D68&gt;Vypocty!$R$9, Vypocty!$S$9*Vypocty!$F$7, IF('Míchání kitů'!D68&gt;0, Vypocty!$F$7, 0)))</f>
        <v>0</v>
      </c>
      <c r="E68" s="31">
        <f>IF('Míchání kitů'!E68&gt;Vypocty!$R$10, Vypocty!$S$10*Vypocty!$H$5, IF('Míchání kitů'!E68&gt;Vypocty!$R$9, Vypocty!$S$9*Vypocty!$H$5, IF('Míchání kitů'!E68&gt;0, Vypocty!$H$5, 0)))</f>
        <v>0</v>
      </c>
      <c r="F68" s="31">
        <f>IF('Míchání kitů'!F68&gt;Vypocty!$R$10, Vypocty!$S$10*Vypocty!$H$5, IF('Míchání kitů'!F68&gt;Vypocty!$R$9, Vypocty!$S$9*Vypocty!$H$5, IF('Míchání kitů'!F68&gt;0, Vypocty!$H$5, 0)))</f>
        <v>0</v>
      </c>
      <c r="G68" s="31">
        <f>IF('Míchání kitů'!G68&gt;Vypocty!$R$10, Vypocty!$S$10*Vypocty!$H$7, IF('Míchání kitů'!G68&gt;Vypocty!$R$9, Vypocty!$S$9*Vypocty!$H$7, IF('Míchání kitů'!G68&gt;0, Vypocty!$H$7, 0)))</f>
        <v>0</v>
      </c>
      <c r="H68" s="31">
        <f>IF('Míchání kitů'!H68&gt;Vypocty!$R$10, Vypocty!$S$10*Vypocty!$H$6, IF('Míchání kitů'!H68&gt;Vypocty!$R$9, Vypocty!$S$9*Vypocty!$H$6, IF('Míchání kitů'!H68&gt;0, Vypocty!$H$6, 0)))</f>
        <v>0</v>
      </c>
      <c r="I68" s="31">
        <f>IF('Míchání kitů'!I68&gt;Vypocty!$R$10, Vypocty!$S$10*Vypocty!$H$6, IF('Míchání kitů'!I68&gt;Vypocty!$R$9, Vypocty!$S$9*Vypocty!$H$6, IF('Míchání kitů'!I68&gt;0, Vypocty!$H$6, 0)))</f>
        <v>0</v>
      </c>
      <c r="J68" s="31">
        <f>IF('Míchání kitů'!J68&gt;Vypocty!$R$11, Vypocty!$S$11*Vypocty!$F$9, IF('Míchání kitů'!J68&gt;0, Vypocty!$F$9, 0))</f>
        <v>0</v>
      </c>
      <c r="K68" s="31">
        <f>IF('Míchání kitů'!K68&gt;Vypocty!$R$11, Vypocty!$S$11*Vypocty!$F$9, IF('Míchání kitů'!K68&gt;0, Vypocty!$F$9, 0))</f>
        <v>0</v>
      </c>
      <c r="L68" s="31">
        <f>IF('Míchání kitů'!L68&gt;Vypocty!$R$10, Vypocty!$S$10*Vypocty!$H$9, IF('Míchání kitů'!L68&gt;Vypocty!$R$9, Vypocty!$S$9*Vypocty!$H$9, IF('Míchání kitů'!L68&gt;0, Vypocty!$H$9, 0)))</f>
        <v>0</v>
      </c>
      <c r="M68" s="31">
        <f>IF('Míchání kitů'!M68&gt;0, Vypocty!$F$8, 0)</f>
        <v>0</v>
      </c>
      <c r="N68" s="31">
        <f>IF('Míchání kitů'!N68&gt;Vypocty!$R$10, Vypocty!$S$10*Vypocty!$J$5, IF('Míchání kitů'!N68&gt;Vypocty!$R$9, Vypocty!$S$9*Vypocty!$J$5, IF('Míchání kitů'!N68&gt;0, Vypocty!$J$5, 0)))</f>
        <v>0</v>
      </c>
      <c r="O68" s="31">
        <f>IF('Míchání kitů'!O68&gt;Vypocty!$R$10, Vypocty!$S$10*Vypocty!$J$5, IF('Míchání kitů'!O68&gt;Vypocty!$R$9, Vypocty!$S$9*Vypocty!$J$5, IF('Míchání kitů'!O68&gt;0, Vypocty!$J$5, 0)))</f>
        <v>0</v>
      </c>
      <c r="P68" s="31">
        <f>IF('Míchání kitů'!P68&gt;Vypocty!$R$10, Vypocty!$S$10*Vypocty!$J$6, IF('Míchání kitů'!P68&gt;Vypocty!$R$9, Vypocty!$S$9*Vypocty!$J$6, IF('Míchání kitů'!P68&gt;0, Vypocty!$J$6, 0)))</f>
        <v>0</v>
      </c>
      <c r="Q68" s="31">
        <f>IF('Míchání kitů'!Q68&gt;Vypocty!$R$10, Vypocty!$S$10*Vypocty!$H$8, IF('Míchání kitů'!Q68&gt;Vypocty!$R$9, Vypocty!$S$9*Vypocty!$H$8, IF('Míchání kitů'!Q68&gt;0, Vypocty!$H$8, 0)))</f>
        <v>0</v>
      </c>
    </row>
    <row r="69" spans="1:17" x14ac:dyDescent="0.25">
      <c r="A69" s="30">
        <v>58</v>
      </c>
      <c r="B69" s="30">
        <f>IF('Míchání kitů'!B69&gt;Vypocty!$R$10, Vypocty!$S$10*Vypocty!$F$5, IF('Míchání kitů'!B69&gt;Vypocty!$R$9, Vypocty!$S$9*Vypocty!$F$5, IF('Míchání kitů'!B69&gt;0, Vypocty!$F$5, 0)))</f>
        <v>0</v>
      </c>
      <c r="C69" s="30">
        <f>IF('Míchání kitů'!C69&gt;Vypocty!$R$10, Vypocty!$S$10*Vypocty!$F$6, IF('Míchání kitů'!C69&gt;Vypocty!$R$9, Vypocty!$S$9*Vypocty!$F$6, IF('Míchání kitů'!C69&gt;0, Vypocty!$F$6, 0)))</f>
        <v>0</v>
      </c>
      <c r="D69" s="30">
        <f>IF('Míchání kitů'!D69&gt;Vypocty!$R$10, Vypocty!$S$10*Vypocty!$F$7, IF('Míchání kitů'!D69&gt;Vypocty!$R$9, Vypocty!$S$9*Vypocty!$F$7, IF('Míchání kitů'!D69&gt;0, Vypocty!$F$7, 0)))</f>
        <v>0</v>
      </c>
      <c r="E69" s="31">
        <f>IF('Míchání kitů'!E69&gt;Vypocty!$R$10, Vypocty!$S$10*Vypocty!$H$5, IF('Míchání kitů'!E69&gt;Vypocty!$R$9, Vypocty!$S$9*Vypocty!$H$5, IF('Míchání kitů'!E69&gt;0, Vypocty!$H$5, 0)))</f>
        <v>0</v>
      </c>
      <c r="F69" s="31">
        <f>IF('Míchání kitů'!F69&gt;Vypocty!$R$10, Vypocty!$S$10*Vypocty!$H$5, IF('Míchání kitů'!F69&gt;Vypocty!$R$9, Vypocty!$S$9*Vypocty!$H$5, IF('Míchání kitů'!F69&gt;0, Vypocty!$H$5, 0)))</f>
        <v>0</v>
      </c>
      <c r="G69" s="31">
        <f>IF('Míchání kitů'!G69&gt;Vypocty!$R$10, Vypocty!$S$10*Vypocty!$H$7, IF('Míchání kitů'!G69&gt;Vypocty!$R$9, Vypocty!$S$9*Vypocty!$H$7, IF('Míchání kitů'!G69&gt;0, Vypocty!$H$7, 0)))</f>
        <v>0</v>
      </c>
      <c r="H69" s="31">
        <f>IF('Míchání kitů'!H69&gt;Vypocty!$R$10, Vypocty!$S$10*Vypocty!$H$6, IF('Míchání kitů'!H69&gt;Vypocty!$R$9, Vypocty!$S$9*Vypocty!$H$6, IF('Míchání kitů'!H69&gt;0, Vypocty!$H$6, 0)))</f>
        <v>0</v>
      </c>
      <c r="I69" s="31">
        <f>IF('Míchání kitů'!I69&gt;Vypocty!$R$10, Vypocty!$S$10*Vypocty!$H$6, IF('Míchání kitů'!I69&gt;Vypocty!$R$9, Vypocty!$S$9*Vypocty!$H$6, IF('Míchání kitů'!I69&gt;0, Vypocty!$H$6, 0)))</f>
        <v>0</v>
      </c>
      <c r="J69" s="31">
        <f>IF('Míchání kitů'!J69&gt;Vypocty!$R$11, Vypocty!$S$11*Vypocty!$F$9, IF('Míchání kitů'!J69&gt;0, Vypocty!$F$9, 0))</f>
        <v>0</v>
      </c>
      <c r="K69" s="31">
        <f>IF('Míchání kitů'!K69&gt;Vypocty!$R$11, Vypocty!$S$11*Vypocty!$F$9, IF('Míchání kitů'!K69&gt;0, Vypocty!$F$9, 0))</f>
        <v>0</v>
      </c>
      <c r="L69" s="31">
        <f>IF('Míchání kitů'!L69&gt;Vypocty!$R$10, Vypocty!$S$10*Vypocty!$H$9, IF('Míchání kitů'!L69&gt;Vypocty!$R$9, Vypocty!$S$9*Vypocty!$H$9, IF('Míchání kitů'!L69&gt;0, Vypocty!$H$9, 0)))</f>
        <v>0</v>
      </c>
      <c r="M69" s="31">
        <f>IF('Míchání kitů'!M69&gt;0, Vypocty!$F$8, 0)</f>
        <v>0</v>
      </c>
      <c r="N69" s="31">
        <f>IF('Míchání kitů'!N69&gt;Vypocty!$R$10, Vypocty!$S$10*Vypocty!$J$5, IF('Míchání kitů'!N69&gt;Vypocty!$R$9, Vypocty!$S$9*Vypocty!$J$5, IF('Míchání kitů'!N69&gt;0, Vypocty!$J$5, 0)))</f>
        <v>0</v>
      </c>
      <c r="O69" s="31">
        <f>IF('Míchání kitů'!O69&gt;Vypocty!$R$10, Vypocty!$S$10*Vypocty!$J$5, IF('Míchání kitů'!O69&gt;Vypocty!$R$9, Vypocty!$S$9*Vypocty!$J$5, IF('Míchání kitů'!O69&gt;0, Vypocty!$J$5, 0)))</f>
        <v>0</v>
      </c>
      <c r="P69" s="31">
        <f>IF('Míchání kitů'!P69&gt;Vypocty!$R$10, Vypocty!$S$10*Vypocty!$J$6, IF('Míchání kitů'!P69&gt;Vypocty!$R$9, Vypocty!$S$9*Vypocty!$J$6, IF('Míchání kitů'!P69&gt;0, Vypocty!$J$6, 0)))</f>
        <v>0</v>
      </c>
      <c r="Q69" s="31">
        <f>IF('Míchání kitů'!Q69&gt;Vypocty!$R$10, Vypocty!$S$10*Vypocty!$H$8, IF('Míchání kitů'!Q69&gt;Vypocty!$R$9, Vypocty!$S$9*Vypocty!$H$8, IF('Míchání kitů'!Q69&gt;0, Vypocty!$H$8, 0)))</f>
        <v>0</v>
      </c>
    </row>
    <row r="70" spans="1:17" x14ac:dyDescent="0.25">
      <c r="A70" s="30">
        <v>59</v>
      </c>
      <c r="B70" s="30">
        <f>IF('Míchání kitů'!B70&gt;Vypocty!$R$10, Vypocty!$S$10*Vypocty!$F$5, IF('Míchání kitů'!B70&gt;Vypocty!$R$9, Vypocty!$S$9*Vypocty!$F$5, IF('Míchání kitů'!B70&gt;0, Vypocty!$F$5, 0)))</f>
        <v>0</v>
      </c>
      <c r="C70" s="30">
        <f>IF('Míchání kitů'!C70&gt;Vypocty!$R$10, Vypocty!$S$10*Vypocty!$F$6, IF('Míchání kitů'!C70&gt;Vypocty!$R$9, Vypocty!$S$9*Vypocty!$F$6, IF('Míchání kitů'!C70&gt;0, Vypocty!$F$6, 0)))</f>
        <v>0</v>
      </c>
      <c r="D70" s="30">
        <f>IF('Míchání kitů'!D70&gt;Vypocty!$R$10, Vypocty!$S$10*Vypocty!$F$7, IF('Míchání kitů'!D70&gt;Vypocty!$R$9, Vypocty!$S$9*Vypocty!$F$7, IF('Míchání kitů'!D70&gt;0, Vypocty!$F$7, 0)))</f>
        <v>0</v>
      </c>
      <c r="E70" s="31">
        <f>IF('Míchání kitů'!E70&gt;Vypocty!$R$10, Vypocty!$S$10*Vypocty!$H$5, IF('Míchání kitů'!E70&gt;Vypocty!$R$9, Vypocty!$S$9*Vypocty!$H$5, IF('Míchání kitů'!E70&gt;0, Vypocty!$H$5, 0)))</f>
        <v>0</v>
      </c>
      <c r="F70" s="31">
        <f>IF('Míchání kitů'!F70&gt;Vypocty!$R$10, Vypocty!$S$10*Vypocty!$H$5, IF('Míchání kitů'!F70&gt;Vypocty!$R$9, Vypocty!$S$9*Vypocty!$H$5, IF('Míchání kitů'!F70&gt;0, Vypocty!$H$5, 0)))</f>
        <v>0</v>
      </c>
      <c r="G70" s="31">
        <f>IF('Míchání kitů'!G70&gt;Vypocty!$R$10, Vypocty!$S$10*Vypocty!$H$7, IF('Míchání kitů'!G70&gt;Vypocty!$R$9, Vypocty!$S$9*Vypocty!$H$7, IF('Míchání kitů'!G70&gt;0, Vypocty!$H$7, 0)))</f>
        <v>0</v>
      </c>
      <c r="H70" s="31">
        <f>IF('Míchání kitů'!H70&gt;Vypocty!$R$10, Vypocty!$S$10*Vypocty!$H$6, IF('Míchání kitů'!H70&gt;Vypocty!$R$9, Vypocty!$S$9*Vypocty!$H$6, IF('Míchání kitů'!H70&gt;0, Vypocty!$H$6, 0)))</f>
        <v>0</v>
      </c>
      <c r="I70" s="31">
        <f>IF('Míchání kitů'!I70&gt;Vypocty!$R$10, Vypocty!$S$10*Vypocty!$H$6, IF('Míchání kitů'!I70&gt;Vypocty!$R$9, Vypocty!$S$9*Vypocty!$H$6, IF('Míchání kitů'!I70&gt;0, Vypocty!$H$6, 0)))</f>
        <v>0</v>
      </c>
      <c r="J70" s="31">
        <f>IF('Míchání kitů'!J70&gt;Vypocty!$R$11, Vypocty!$S$11*Vypocty!$F$9, IF('Míchání kitů'!J70&gt;0, Vypocty!$F$9, 0))</f>
        <v>0</v>
      </c>
      <c r="K70" s="31">
        <f>IF('Míchání kitů'!K70&gt;Vypocty!$R$11, Vypocty!$S$11*Vypocty!$F$9, IF('Míchání kitů'!K70&gt;0, Vypocty!$F$9, 0))</f>
        <v>0</v>
      </c>
      <c r="L70" s="31">
        <f>IF('Míchání kitů'!L70&gt;Vypocty!$R$10, Vypocty!$S$10*Vypocty!$H$9, IF('Míchání kitů'!L70&gt;Vypocty!$R$9, Vypocty!$S$9*Vypocty!$H$9, IF('Míchání kitů'!L70&gt;0, Vypocty!$H$9, 0)))</f>
        <v>0</v>
      </c>
      <c r="M70" s="31">
        <f>IF('Míchání kitů'!M70&gt;0, Vypocty!$F$8, 0)</f>
        <v>0</v>
      </c>
      <c r="N70" s="31">
        <f>IF('Míchání kitů'!N70&gt;Vypocty!$R$10, Vypocty!$S$10*Vypocty!$J$5, IF('Míchání kitů'!N70&gt;Vypocty!$R$9, Vypocty!$S$9*Vypocty!$J$5, IF('Míchání kitů'!N70&gt;0, Vypocty!$J$5, 0)))</f>
        <v>0</v>
      </c>
      <c r="O70" s="31">
        <f>IF('Míchání kitů'!O70&gt;Vypocty!$R$10, Vypocty!$S$10*Vypocty!$J$5, IF('Míchání kitů'!O70&gt;Vypocty!$R$9, Vypocty!$S$9*Vypocty!$J$5, IF('Míchání kitů'!O70&gt;0, Vypocty!$J$5, 0)))</f>
        <v>0</v>
      </c>
      <c r="P70" s="31">
        <f>IF('Míchání kitů'!P70&gt;Vypocty!$R$10, Vypocty!$S$10*Vypocty!$J$6, IF('Míchání kitů'!P70&gt;Vypocty!$R$9, Vypocty!$S$9*Vypocty!$J$6, IF('Míchání kitů'!P70&gt;0, Vypocty!$J$6, 0)))</f>
        <v>0</v>
      </c>
      <c r="Q70" s="31">
        <f>IF('Míchání kitů'!Q70&gt;Vypocty!$R$10, Vypocty!$S$10*Vypocty!$H$8, IF('Míchání kitů'!Q70&gt;Vypocty!$R$9, Vypocty!$S$9*Vypocty!$H$8, IF('Míchání kitů'!Q70&gt;0, Vypocty!$H$8, 0)))</f>
        <v>0</v>
      </c>
    </row>
    <row r="71" spans="1:17" x14ac:dyDescent="0.25">
      <c r="A71" s="30">
        <v>60</v>
      </c>
      <c r="B71" s="30">
        <f>IF('Míchání kitů'!B71&gt;Vypocty!$R$10, Vypocty!$S$10*Vypocty!$F$5, IF('Míchání kitů'!B71&gt;Vypocty!$R$9, Vypocty!$S$9*Vypocty!$F$5, IF('Míchání kitů'!B71&gt;0, Vypocty!$F$5, 0)))</f>
        <v>0</v>
      </c>
      <c r="C71" s="30">
        <f>IF('Míchání kitů'!C71&gt;Vypocty!$R$10, Vypocty!$S$10*Vypocty!$F$6, IF('Míchání kitů'!C71&gt;Vypocty!$R$9, Vypocty!$S$9*Vypocty!$F$6, IF('Míchání kitů'!C71&gt;0, Vypocty!$F$6, 0)))</f>
        <v>0</v>
      </c>
      <c r="D71" s="30">
        <f>IF('Míchání kitů'!D71&gt;Vypocty!$R$10, Vypocty!$S$10*Vypocty!$F$7, IF('Míchání kitů'!D71&gt;Vypocty!$R$9, Vypocty!$S$9*Vypocty!$F$7, IF('Míchání kitů'!D71&gt;0, Vypocty!$F$7, 0)))</f>
        <v>0</v>
      </c>
      <c r="E71" s="31">
        <f>IF('Míchání kitů'!E71&gt;Vypocty!$R$10, Vypocty!$S$10*Vypocty!$H$5, IF('Míchání kitů'!E71&gt;Vypocty!$R$9, Vypocty!$S$9*Vypocty!$H$5, IF('Míchání kitů'!E71&gt;0, Vypocty!$H$5, 0)))</f>
        <v>0</v>
      </c>
      <c r="F71" s="31">
        <f>IF('Míchání kitů'!F71&gt;Vypocty!$R$10, Vypocty!$S$10*Vypocty!$H$5, IF('Míchání kitů'!F71&gt;Vypocty!$R$9, Vypocty!$S$9*Vypocty!$H$5, IF('Míchání kitů'!F71&gt;0, Vypocty!$H$5, 0)))</f>
        <v>0</v>
      </c>
      <c r="G71" s="31">
        <f>IF('Míchání kitů'!G71&gt;Vypocty!$R$10, Vypocty!$S$10*Vypocty!$H$7, IF('Míchání kitů'!G71&gt;Vypocty!$R$9, Vypocty!$S$9*Vypocty!$H$7, IF('Míchání kitů'!G71&gt;0, Vypocty!$H$7, 0)))</f>
        <v>0</v>
      </c>
      <c r="H71" s="31">
        <f>IF('Míchání kitů'!H71&gt;Vypocty!$R$10, Vypocty!$S$10*Vypocty!$H$6, IF('Míchání kitů'!H71&gt;Vypocty!$R$9, Vypocty!$S$9*Vypocty!$H$6, IF('Míchání kitů'!H71&gt;0, Vypocty!$H$6, 0)))</f>
        <v>0</v>
      </c>
      <c r="I71" s="31">
        <f>IF('Míchání kitů'!I71&gt;Vypocty!$R$10, Vypocty!$S$10*Vypocty!$H$6, IF('Míchání kitů'!I71&gt;Vypocty!$R$9, Vypocty!$S$9*Vypocty!$H$6, IF('Míchání kitů'!I71&gt;0, Vypocty!$H$6, 0)))</f>
        <v>0</v>
      </c>
      <c r="J71" s="31">
        <f>IF('Míchání kitů'!J71&gt;Vypocty!$R$11, Vypocty!$S$11*Vypocty!$F$9, IF('Míchání kitů'!J71&gt;0, Vypocty!$F$9, 0))</f>
        <v>0</v>
      </c>
      <c r="K71" s="31">
        <f>IF('Míchání kitů'!K71&gt;Vypocty!$R$11, Vypocty!$S$11*Vypocty!$F$9, IF('Míchání kitů'!K71&gt;0, Vypocty!$F$9, 0))</f>
        <v>0</v>
      </c>
      <c r="L71" s="31">
        <f>IF('Míchání kitů'!L71&gt;Vypocty!$R$10, Vypocty!$S$10*Vypocty!$H$9, IF('Míchání kitů'!L71&gt;Vypocty!$R$9, Vypocty!$S$9*Vypocty!$H$9, IF('Míchání kitů'!L71&gt;0, Vypocty!$H$9, 0)))</f>
        <v>0</v>
      </c>
      <c r="M71" s="31">
        <f>IF('Míchání kitů'!M71&gt;0, Vypocty!$F$8, 0)</f>
        <v>0</v>
      </c>
      <c r="N71" s="31">
        <f>IF('Míchání kitů'!N71&gt;Vypocty!$R$10, Vypocty!$S$10*Vypocty!$J$5, IF('Míchání kitů'!N71&gt;Vypocty!$R$9, Vypocty!$S$9*Vypocty!$J$5, IF('Míchání kitů'!N71&gt;0, Vypocty!$J$5, 0)))</f>
        <v>0</v>
      </c>
      <c r="O71" s="31">
        <f>IF('Míchání kitů'!O71&gt;Vypocty!$R$10, Vypocty!$S$10*Vypocty!$J$5, IF('Míchání kitů'!O71&gt;Vypocty!$R$9, Vypocty!$S$9*Vypocty!$J$5, IF('Míchání kitů'!O71&gt;0, Vypocty!$J$5, 0)))</f>
        <v>0</v>
      </c>
      <c r="P71" s="31">
        <f>IF('Míchání kitů'!P71&gt;Vypocty!$R$10, Vypocty!$S$10*Vypocty!$J$6, IF('Míchání kitů'!P71&gt;Vypocty!$R$9, Vypocty!$S$9*Vypocty!$J$6, IF('Míchání kitů'!P71&gt;0, Vypocty!$J$6, 0)))</f>
        <v>0</v>
      </c>
      <c r="Q71" s="31">
        <f>IF('Míchání kitů'!Q71&gt;Vypocty!$R$10, Vypocty!$S$10*Vypocty!$H$8, IF('Míchání kitů'!Q71&gt;Vypocty!$R$9, Vypocty!$S$9*Vypocty!$H$8, IF('Míchání kitů'!Q71&gt;0, Vypocty!$H$8, 0)))</f>
        <v>0</v>
      </c>
    </row>
    <row r="72" spans="1:17" x14ac:dyDescent="0.25">
      <c r="A72" s="30">
        <v>61</v>
      </c>
      <c r="B72" s="30">
        <f>IF('Míchání kitů'!B72&gt;Vypocty!$R$10, Vypocty!$S$10*Vypocty!$F$5, IF('Míchání kitů'!B72&gt;Vypocty!$R$9, Vypocty!$S$9*Vypocty!$F$5, IF('Míchání kitů'!B72&gt;0, Vypocty!$F$5, 0)))</f>
        <v>0</v>
      </c>
      <c r="C72" s="30">
        <f>IF('Míchání kitů'!C72&gt;Vypocty!$R$10, Vypocty!$S$10*Vypocty!$F$6, IF('Míchání kitů'!C72&gt;Vypocty!$R$9, Vypocty!$S$9*Vypocty!$F$6, IF('Míchání kitů'!C72&gt;0, Vypocty!$F$6, 0)))</f>
        <v>0</v>
      </c>
      <c r="D72" s="30">
        <f>IF('Míchání kitů'!D72&gt;Vypocty!$R$10, Vypocty!$S$10*Vypocty!$F$7, IF('Míchání kitů'!D72&gt;Vypocty!$R$9, Vypocty!$S$9*Vypocty!$F$7, IF('Míchání kitů'!D72&gt;0, Vypocty!$F$7, 0)))</f>
        <v>0</v>
      </c>
      <c r="E72" s="31">
        <f>IF('Míchání kitů'!E72&gt;Vypocty!$R$10, Vypocty!$S$10*Vypocty!$H$5, IF('Míchání kitů'!E72&gt;Vypocty!$R$9, Vypocty!$S$9*Vypocty!$H$5, IF('Míchání kitů'!E72&gt;0, Vypocty!$H$5, 0)))</f>
        <v>0</v>
      </c>
      <c r="F72" s="31">
        <f>IF('Míchání kitů'!F72&gt;Vypocty!$R$10, Vypocty!$S$10*Vypocty!$H$5, IF('Míchání kitů'!F72&gt;Vypocty!$R$9, Vypocty!$S$9*Vypocty!$H$5, IF('Míchání kitů'!F72&gt;0, Vypocty!$H$5, 0)))</f>
        <v>0</v>
      </c>
      <c r="G72" s="31">
        <f>IF('Míchání kitů'!G72&gt;Vypocty!$R$10, Vypocty!$S$10*Vypocty!$H$7, IF('Míchání kitů'!G72&gt;Vypocty!$R$9, Vypocty!$S$9*Vypocty!$H$7, IF('Míchání kitů'!G72&gt;0, Vypocty!$H$7, 0)))</f>
        <v>0</v>
      </c>
      <c r="H72" s="31">
        <f>IF('Míchání kitů'!H72&gt;Vypocty!$R$10, Vypocty!$S$10*Vypocty!$H$6, IF('Míchání kitů'!H72&gt;Vypocty!$R$9, Vypocty!$S$9*Vypocty!$H$6, IF('Míchání kitů'!H72&gt;0, Vypocty!$H$6, 0)))</f>
        <v>0</v>
      </c>
      <c r="I72" s="31">
        <f>IF('Míchání kitů'!I72&gt;Vypocty!$R$10, Vypocty!$S$10*Vypocty!$H$6, IF('Míchání kitů'!I72&gt;Vypocty!$R$9, Vypocty!$S$9*Vypocty!$H$6, IF('Míchání kitů'!I72&gt;0, Vypocty!$H$6, 0)))</f>
        <v>0</v>
      </c>
      <c r="J72" s="31">
        <f>IF('Míchání kitů'!J72&gt;Vypocty!$R$11, Vypocty!$S$11*Vypocty!$F$9, IF('Míchání kitů'!J72&gt;0, Vypocty!$F$9, 0))</f>
        <v>0</v>
      </c>
      <c r="K72" s="31">
        <f>IF('Míchání kitů'!K72&gt;Vypocty!$R$11, Vypocty!$S$11*Vypocty!$F$9, IF('Míchání kitů'!K72&gt;0, Vypocty!$F$9, 0))</f>
        <v>0</v>
      </c>
      <c r="L72" s="31">
        <f>IF('Míchání kitů'!L72&gt;Vypocty!$R$10, Vypocty!$S$10*Vypocty!$H$9, IF('Míchání kitů'!L72&gt;Vypocty!$R$9, Vypocty!$S$9*Vypocty!$H$9, IF('Míchání kitů'!L72&gt;0, Vypocty!$H$9, 0)))</f>
        <v>0</v>
      </c>
      <c r="M72" s="31">
        <f>IF('Míchání kitů'!M72&gt;0, Vypocty!$F$8, 0)</f>
        <v>0</v>
      </c>
      <c r="N72" s="31">
        <f>IF('Míchání kitů'!N72&gt;Vypocty!$R$10, Vypocty!$S$10*Vypocty!$J$5, IF('Míchání kitů'!N72&gt;Vypocty!$R$9, Vypocty!$S$9*Vypocty!$J$5, IF('Míchání kitů'!N72&gt;0, Vypocty!$J$5, 0)))</f>
        <v>0</v>
      </c>
      <c r="O72" s="31">
        <f>IF('Míchání kitů'!O72&gt;Vypocty!$R$10, Vypocty!$S$10*Vypocty!$J$5, IF('Míchání kitů'!O72&gt;Vypocty!$R$9, Vypocty!$S$9*Vypocty!$J$5, IF('Míchání kitů'!O72&gt;0, Vypocty!$J$5, 0)))</f>
        <v>0</v>
      </c>
      <c r="P72" s="31">
        <f>IF('Míchání kitů'!P72&gt;Vypocty!$R$10, Vypocty!$S$10*Vypocty!$J$6, IF('Míchání kitů'!P72&gt;Vypocty!$R$9, Vypocty!$S$9*Vypocty!$J$6, IF('Míchání kitů'!P72&gt;0, Vypocty!$J$6, 0)))</f>
        <v>0</v>
      </c>
      <c r="Q72" s="31">
        <f>IF('Míchání kitů'!Q72&gt;Vypocty!$R$10, Vypocty!$S$10*Vypocty!$H$8, IF('Míchání kitů'!Q72&gt;Vypocty!$R$9, Vypocty!$S$9*Vypocty!$H$8, IF('Míchání kitů'!Q72&gt;0, Vypocty!$H$8, 0)))</f>
        <v>0</v>
      </c>
    </row>
    <row r="73" spans="1:17" x14ac:dyDescent="0.25">
      <c r="A73" s="30">
        <v>62</v>
      </c>
      <c r="B73" s="30">
        <f>IF('Míchání kitů'!B73&gt;Vypocty!$R$10, Vypocty!$S$10*Vypocty!$F$5, IF('Míchání kitů'!B73&gt;Vypocty!$R$9, Vypocty!$S$9*Vypocty!$F$5, IF('Míchání kitů'!B73&gt;0, Vypocty!$F$5, 0)))</f>
        <v>0</v>
      </c>
      <c r="C73" s="30">
        <f>IF('Míchání kitů'!C73&gt;Vypocty!$R$10, Vypocty!$S$10*Vypocty!$F$6, IF('Míchání kitů'!C73&gt;Vypocty!$R$9, Vypocty!$S$9*Vypocty!$F$6, IF('Míchání kitů'!C73&gt;0, Vypocty!$F$6, 0)))</f>
        <v>0</v>
      </c>
      <c r="D73" s="30">
        <f>IF('Míchání kitů'!D73&gt;Vypocty!$R$10, Vypocty!$S$10*Vypocty!$F$7, IF('Míchání kitů'!D73&gt;Vypocty!$R$9, Vypocty!$S$9*Vypocty!$F$7, IF('Míchání kitů'!D73&gt;0, Vypocty!$F$7, 0)))</f>
        <v>0</v>
      </c>
      <c r="E73" s="31">
        <f>IF('Míchání kitů'!E73&gt;Vypocty!$R$10, Vypocty!$S$10*Vypocty!$H$5, IF('Míchání kitů'!E73&gt;Vypocty!$R$9, Vypocty!$S$9*Vypocty!$H$5, IF('Míchání kitů'!E73&gt;0, Vypocty!$H$5, 0)))</f>
        <v>0</v>
      </c>
      <c r="F73" s="31">
        <f>IF('Míchání kitů'!F73&gt;Vypocty!$R$10, Vypocty!$S$10*Vypocty!$H$5, IF('Míchání kitů'!F73&gt;Vypocty!$R$9, Vypocty!$S$9*Vypocty!$H$5, IF('Míchání kitů'!F73&gt;0, Vypocty!$H$5, 0)))</f>
        <v>0</v>
      </c>
      <c r="G73" s="31">
        <f>IF('Míchání kitů'!G73&gt;Vypocty!$R$10, Vypocty!$S$10*Vypocty!$H$7, IF('Míchání kitů'!G73&gt;Vypocty!$R$9, Vypocty!$S$9*Vypocty!$H$7, IF('Míchání kitů'!G73&gt;0, Vypocty!$H$7, 0)))</f>
        <v>0</v>
      </c>
      <c r="H73" s="31">
        <f>IF('Míchání kitů'!H73&gt;Vypocty!$R$10, Vypocty!$S$10*Vypocty!$H$6, IF('Míchání kitů'!H73&gt;Vypocty!$R$9, Vypocty!$S$9*Vypocty!$H$6, IF('Míchání kitů'!H73&gt;0, Vypocty!$H$6, 0)))</f>
        <v>0</v>
      </c>
      <c r="I73" s="31">
        <f>IF('Míchání kitů'!I73&gt;Vypocty!$R$10, Vypocty!$S$10*Vypocty!$H$6, IF('Míchání kitů'!I73&gt;Vypocty!$R$9, Vypocty!$S$9*Vypocty!$H$6, IF('Míchání kitů'!I73&gt;0, Vypocty!$H$6, 0)))</f>
        <v>0</v>
      </c>
      <c r="J73" s="31">
        <f>IF('Míchání kitů'!J73&gt;Vypocty!$R$11, Vypocty!$S$11*Vypocty!$F$9, IF('Míchání kitů'!J73&gt;0, Vypocty!$F$9, 0))</f>
        <v>0</v>
      </c>
      <c r="K73" s="31">
        <f>IF('Míchání kitů'!K73&gt;Vypocty!$R$11, Vypocty!$S$11*Vypocty!$F$9, IF('Míchání kitů'!K73&gt;0, Vypocty!$F$9, 0))</f>
        <v>0</v>
      </c>
      <c r="L73" s="31">
        <f>IF('Míchání kitů'!L73&gt;Vypocty!$R$10, Vypocty!$S$10*Vypocty!$H$9, IF('Míchání kitů'!L73&gt;Vypocty!$R$9, Vypocty!$S$9*Vypocty!$H$9, IF('Míchání kitů'!L73&gt;0, Vypocty!$H$9, 0)))</f>
        <v>0</v>
      </c>
      <c r="M73" s="31">
        <f>IF('Míchání kitů'!M73&gt;0, Vypocty!$F$8, 0)</f>
        <v>0</v>
      </c>
      <c r="N73" s="31">
        <f>IF('Míchání kitů'!N73&gt;Vypocty!$R$10, Vypocty!$S$10*Vypocty!$J$5, IF('Míchání kitů'!N73&gt;Vypocty!$R$9, Vypocty!$S$9*Vypocty!$J$5, IF('Míchání kitů'!N73&gt;0, Vypocty!$J$5, 0)))</f>
        <v>0</v>
      </c>
      <c r="O73" s="31">
        <f>IF('Míchání kitů'!O73&gt;Vypocty!$R$10, Vypocty!$S$10*Vypocty!$J$5, IF('Míchání kitů'!O73&gt;Vypocty!$R$9, Vypocty!$S$9*Vypocty!$J$5, IF('Míchání kitů'!O73&gt;0, Vypocty!$J$5, 0)))</f>
        <v>0</v>
      </c>
      <c r="P73" s="31">
        <f>IF('Míchání kitů'!P73&gt;Vypocty!$R$10, Vypocty!$S$10*Vypocty!$J$6, IF('Míchání kitů'!P73&gt;Vypocty!$R$9, Vypocty!$S$9*Vypocty!$J$6, IF('Míchání kitů'!P73&gt;0, Vypocty!$J$6, 0)))</f>
        <v>0</v>
      </c>
      <c r="Q73" s="31">
        <f>IF('Míchání kitů'!Q73&gt;Vypocty!$R$10, Vypocty!$S$10*Vypocty!$H$8, IF('Míchání kitů'!Q73&gt;Vypocty!$R$9, Vypocty!$S$9*Vypocty!$H$8, IF('Míchání kitů'!Q73&gt;0, Vypocty!$H$8, 0)))</f>
        <v>0</v>
      </c>
    </row>
    <row r="74" spans="1:17" x14ac:dyDescent="0.25">
      <c r="A74" s="30">
        <v>63</v>
      </c>
      <c r="B74" s="30">
        <f>IF('Míchání kitů'!B74&gt;Vypocty!$R$10, Vypocty!$S$10*Vypocty!$F$5, IF('Míchání kitů'!B74&gt;Vypocty!$R$9, Vypocty!$S$9*Vypocty!$F$5, IF('Míchání kitů'!B74&gt;0, Vypocty!$F$5, 0)))</f>
        <v>0</v>
      </c>
      <c r="C74" s="30">
        <f>IF('Míchání kitů'!C74&gt;Vypocty!$R$10, Vypocty!$S$10*Vypocty!$F$6, IF('Míchání kitů'!C74&gt;Vypocty!$R$9, Vypocty!$S$9*Vypocty!$F$6, IF('Míchání kitů'!C74&gt;0, Vypocty!$F$6, 0)))</f>
        <v>0</v>
      </c>
      <c r="D74" s="30">
        <f>IF('Míchání kitů'!D74&gt;Vypocty!$R$10, Vypocty!$S$10*Vypocty!$F$7, IF('Míchání kitů'!D74&gt;Vypocty!$R$9, Vypocty!$S$9*Vypocty!$F$7, IF('Míchání kitů'!D74&gt;0, Vypocty!$F$7, 0)))</f>
        <v>0</v>
      </c>
      <c r="E74" s="31">
        <f>IF('Míchání kitů'!E74&gt;Vypocty!$R$10, Vypocty!$S$10*Vypocty!$H$5, IF('Míchání kitů'!E74&gt;Vypocty!$R$9, Vypocty!$S$9*Vypocty!$H$5, IF('Míchání kitů'!E74&gt;0, Vypocty!$H$5, 0)))</f>
        <v>0</v>
      </c>
      <c r="F74" s="31">
        <f>IF('Míchání kitů'!F74&gt;Vypocty!$R$10, Vypocty!$S$10*Vypocty!$H$5, IF('Míchání kitů'!F74&gt;Vypocty!$R$9, Vypocty!$S$9*Vypocty!$H$5, IF('Míchání kitů'!F74&gt;0, Vypocty!$H$5, 0)))</f>
        <v>0</v>
      </c>
      <c r="G74" s="31">
        <f>IF('Míchání kitů'!G74&gt;Vypocty!$R$10, Vypocty!$S$10*Vypocty!$H$7, IF('Míchání kitů'!G74&gt;Vypocty!$R$9, Vypocty!$S$9*Vypocty!$H$7, IF('Míchání kitů'!G74&gt;0, Vypocty!$H$7, 0)))</f>
        <v>0</v>
      </c>
      <c r="H74" s="31">
        <f>IF('Míchání kitů'!H74&gt;Vypocty!$R$10, Vypocty!$S$10*Vypocty!$H$6, IF('Míchání kitů'!H74&gt;Vypocty!$R$9, Vypocty!$S$9*Vypocty!$H$6, IF('Míchání kitů'!H74&gt;0, Vypocty!$H$6, 0)))</f>
        <v>0</v>
      </c>
      <c r="I74" s="31">
        <f>IF('Míchání kitů'!I74&gt;Vypocty!$R$10, Vypocty!$S$10*Vypocty!$H$6, IF('Míchání kitů'!I74&gt;Vypocty!$R$9, Vypocty!$S$9*Vypocty!$H$6, IF('Míchání kitů'!I74&gt;0, Vypocty!$H$6, 0)))</f>
        <v>0</v>
      </c>
      <c r="J74" s="31">
        <f>IF('Míchání kitů'!J74&gt;Vypocty!$R$11, Vypocty!$S$11*Vypocty!$F$9, IF('Míchání kitů'!J74&gt;0, Vypocty!$F$9, 0))</f>
        <v>0</v>
      </c>
      <c r="K74" s="31">
        <f>IF('Míchání kitů'!K74&gt;Vypocty!$R$11, Vypocty!$S$11*Vypocty!$F$9, IF('Míchání kitů'!K74&gt;0, Vypocty!$F$9, 0))</f>
        <v>0</v>
      </c>
      <c r="L74" s="31">
        <f>IF('Míchání kitů'!L74&gt;Vypocty!$R$10, Vypocty!$S$10*Vypocty!$H$9, IF('Míchání kitů'!L74&gt;Vypocty!$R$9, Vypocty!$S$9*Vypocty!$H$9, IF('Míchání kitů'!L74&gt;0, Vypocty!$H$9, 0)))</f>
        <v>0</v>
      </c>
      <c r="M74" s="31">
        <f>IF('Míchání kitů'!M74&gt;0, Vypocty!$F$8, 0)</f>
        <v>0</v>
      </c>
      <c r="N74" s="31">
        <f>IF('Míchání kitů'!N74&gt;Vypocty!$R$10, Vypocty!$S$10*Vypocty!$J$5, IF('Míchání kitů'!N74&gt;Vypocty!$R$9, Vypocty!$S$9*Vypocty!$J$5, IF('Míchání kitů'!N74&gt;0, Vypocty!$J$5, 0)))</f>
        <v>0</v>
      </c>
      <c r="O74" s="31">
        <f>IF('Míchání kitů'!O74&gt;Vypocty!$R$10, Vypocty!$S$10*Vypocty!$J$5, IF('Míchání kitů'!O74&gt;Vypocty!$R$9, Vypocty!$S$9*Vypocty!$J$5, IF('Míchání kitů'!O74&gt;0, Vypocty!$J$5, 0)))</f>
        <v>0</v>
      </c>
      <c r="P74" s="31">
        <f>IF('Míchání kitů'!P74&gt;Vypocty!$R$10, Vypocty!$S$10*Vypocty!$J$6, IF('Míchání kitů'!P74&gt;Vypocty!$R$9, Vypocty!$S$9*Vypocty!$J$6, IF('Míchání kitů'!P74&gt;0, Vypocty!$J$6, 0)))</f>
        <v>0</v>
      </c>
      <c r="Q74" s="31">
        <f>IF('Míchání kitů'!Q74&gt;Vypocty!$R$10, Vypocty!$S$10*Vypocty!$H$8, IF('Míchání kitů'!Q74&gt;Vypocty!$R$9, Vypocty!$S$9*Vypocty!$H$8, IF('Míchání kitů'!Q74&gt;0, Vypocty!$H$8, 0)))</f>
        <v>0</v>
      </c>
    </row>
    <row r="75" spans="1:17" x14ac:dyDescent="0.25">
      <c r="A75" s="30">
        <v>64</v>
      </c>
      <c r="B75" s="30">
        <f>IF('Míchání kitů'!B75&gt;Vypocty!$R$10, Vypocty!$S$10*Vypocty!$F$5, IF('Míchání kitů'!B75&gt;Vypocty!$R$9, Vypocty!$S$9*Vypocty!$F$5, IF('Míchání kitů'!B75&gt;0, Vypocty!$F$5, 0)))</f>
        <v>0</v>
      </c>
      <c r="C75" s="30">
        <f>IF('Míchání kitů'!C75&gt;Vypocty!$R$10, Vypocty!$S$10*Vypocty!$F$6, IF('Míchání kitů'!C75&gt;Vypocty!$R$9, Vypocty!$S$9*Vypocty!$F$6, IF('Míchání kitů'!C75&gt;0, Vypocty!$F$6, 0)))</f>
        <v>0</v>
      </c>
      <c r="D75" s="30">
        <f>IF('Míchání kitů'!D75&gt;Vypocty!$R$10, Vypocty!$S$10*Vypocty!$F$7, IF('Míchání kitů'!D75&gt;Vypocty!$R$9, Vypocty!$S$9*Vypocty!$F$7, IF('Míchání kitů'!D75&gt;0, Vypocty!$F$7, 0)))</f>
        <v>0</v>
      </c>
      <c r="E75" s="31">
        <f>IF('Míchání kitů'!E75&gt;Vypocty!$R$10, Vypocty!$S$10*Vypocty!$H$5, IF('Míchání kitů'!E75&gt;Vypocty!$R$9, Vypocty!$S$9*Vypocty!$H$5, IF('Míchání kitů'!E75&gt;0, Vypocty!$H$5, 0)))</f>
        <v>0</v>
      </c>
      <c r="F75" s="31">
        <f>IF('Míchání kitů'!F75&gt;Vypocty!$R$10, Vypocty!$S$10*Vypocty!$H$5, IF('Míchání kitů'!F75&gt;Vypocty!$R$9, Vypocty!$S$9*Vypocty!$H$5, IF('Míchání kitů'!F75&gt;0, Vypocty!$H$5, 0)))</f>
        <v>0</v>
      </c>
      <c r="G75" s="31">
        <f>IF('Míchání kitů'!G75&gt;Vypocty!$R$10, Vypocty!$S$10*Vypocty!$H$7, IF('Míchání kitů'!G75&gt;Vypocty!$R$9, Vypocty!$S$9*Vypocty!$H$7, IF('Míchání kitů'!G75&gt;0, Vypocty!$H$7, 0)))</f>
        <v>0</v>
      </c>
      <c r="H75" s="31">
        <f>IF('Míchání kitů'!H75&gt;Vypocty!$R$10, Vypocty!$S$10*Vypocty!$H$6, IF('Míchání kitů'!H75&gt;Vypocty!$R$9, Vypocty!$S$9*Vypocty!$H$6, IF('Míchání kitů'!H75&gt;0, Vypocty!$H$6, 0)))</f>
        <v>0</v>
      </c>
      <c r="I75" s="31">
        <f>IF('Míchání kitů'!I75&gt;Vypocty!$R$10, Vypocty!$S$10*Vypocty!$H$6, IF('Míchání kitů'!I75&gt;Vypocty!$R$9, Vypocty!$S$9*Vypocty!$H$6, IF('Míchání kitů'!I75&gt;0, Vypocty!$H$6, 0)))</f>
        <v>0</v>
      </c>
      <c r="J75" s="31">
        <f>IF('Míchání kitů'!J75&gt;Vypocty!$R$11, Vypocty!$S$11*Vypocty!$F$9, IF('Míchání kitů'!J75&gt;0, Vypocty!$F$9, 0))</f>
        <v>0</v>
      </c>
      <c r="K75" s="31">
        <f>IF('Míchání kitů'!K75&gt;Vypocty!$R$11, Vypocty!$S$11*Vypocty!$F$9, IF('Míchání kitů'!K75&gt;0, Vypocty!$F$9, 0))</f>
        <v>0</v>
      </c>
      <c r="L75" s="31">
        <f>IF('Míchání kitů'!L75&gt;Vypocty!$R$10, Vypocty!$S$10*Vypocty!$H$9, IF('Míchání kitů'!L75&gt;Vypocty!$R$9, Vypocty!$S$9*Vypocty!$H$9, IF('Míchání kitů'!L75&gt;0, Vypocty!$H$9, 0)))</f>
        <v>0</v>
      </c>
      <c r="M75" s="31">
        <f>IF('Míchání kitů'!M75&gt;0, Vypocty!$F$8, 0)</f>
        <v>0</v>
      </c>
      <c r="N75" s="31">
        <f>IF('Míchání kitů'!N75&gt;Vypocty!$R$10, Vypocty!$S$10*Vypocty!$J$5, IF('Míchání kitů'!N75&gt;Vypocty!$R$9, Vypocty!$S$9*Vypocty!$J$5, IF('Míchání kitů'!N75&gt;0, Vypocty!$J$5, 0)))</f>
        <v>0</v>
      </c>
      <c r="O75" s="31">
        <f>IF('Míchání kitů'!O75&gt;Vypocty!$R$10, Vypocty!$S$10*Vypocty!$J$5, IF('Míchání kitů'!O75&gt;Vypocty!$R$9, Vypocty!$S$9*Vypocty!$J$5, IF('Míchání kitů'!O75&gt;0, Vypocty!$J$5, 0)))</f>
        <v>0</v>
      </c>
      <c r="P75" s="31">
        <f>IF('Míchání kitů'!P75&gt;Vypocty!$R$10, Vypocty!$S$10*Vypocty!$J$6, IF('Míchání kitů'!P75&gt;Vypocty!$R$9, Vypocty!$S$9*Vypocty!$J$6, IF('Míchání kitů'!P75&gt;0, Vypocty!$J$6, 0)))</f>
        <v>0</v>
      </c>
      <c r="Q75" s="31">
        <f>IF('Míchání kitů'!Q75&gt;Vypocty!$R$10, Vypocty!$S$10*Vypocty!$H$8, IF('Míchání kitů'!Q75&gt;Vypocty!$R$9, Vypocty!$S$9*Vypocty!$H$8, IF('Míchání kitů'!Q75&gt;0, Vypocty!$H$8, 0)))</f>
        <v>0</v>
      </c>
    </row>
  </sheetData>
  <sheetProtection algorithmName="SHA-512" hashValue="6VkB1+cpTRPRN3O87DAjLC9Mpnt4/hdiPUC1eeuJdtRkkQSbx5JMtjmqZjrm4yKReBy3RvR+jcMULiRykayTVg==" saltValue="5fPsRY9trS6J0B79nMKZ7A==" spinCount="100000" sheet="1" objects="1" scenarios="1"/>
  <mergeCells count="1">
    <mergeCell ref="A2:F2"/>
  </mergeCells>
  <pageMargins left="0.7" right="0.7" top="0.75" bottom="0.75" header="0.3" footer="0.3"/>
  <pageSetup paperSize="9" scale="39" orientation="landscape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33EA-FC20-4C93-AC25-5AFB9199C9C6}">
  <sheetPr codeName="List3">
    <tabColor theme="8" tint="0.39997558519241921"/>
    <pageSetUpPr fitToPage="1"/>
  </sheetPr>
  <dimension ref="A1:I45"/>
  <sheetViews>
    <sheetView showGridLines="0" view="pageLayout" zoomScaleNormal="100" zoomScaleSheetLayoutView="85" workbookViewId="0"/>
  </sheetViews>
  <sheetFormatPr defaultRowHeight="15" x14ac:dyDescent="0.25"/>
  <cols>
    <col min="1" max="1" width="3" customWidth="1"/>
    <col min="2" max="9" width="11.5703125" customWidth="1"/>
  </cols>
  <sheetData>
    <row r="1" spans="1:9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ht="29.25" customHeight="1" x14ac:dyDescent="0.25">
      <c r="A2" s="237" t="s">
        <v>25</v>
      </c>
      <c r="B2" s="237"/>
      <c r="C2" s="237"/>
      <c r="D2" s="237"/>
      <c r="E2" s="237"/>
      <c r="F2" s="237"/>
      <c r="G2" s="237"/>
      <c r="H2" s="237"/>
      <c r="I2" s="237"/>
    </row>
    <row r="3" spans="1:9" ht="28.35" customHeight="1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ht="20.25" x14ac:dyDescent="0.25">
      <c r="A4" s="238" t="s">
        <v>18</v>
      </c>
      <c r="B4" s="238"/>
      <c r="C4" s="238"/>
      <c r="D4" s="238"/>
      <c r="E4" s="238"/>
      <c r="F4" s="238"/>
      <c r="G4" s="238"/>
      <c r="H4" s="238"/>
      <c r="I4" s="238"/>
    </row>
    <row r="5" spans="1:9" ht="28.35" customHeight="1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239" t="s">
        <v>19</v>
      </c>
      <c r="B6" s="239"/>
      <c r="C6" s="239"/>
      <c r="D6" s="239"/>
      <c r="E6" s="239"/>
      <c r="F6" s="239"/>
      <c r="G6" s="239"/>
      <c r="H6" s="239"/>
      <c r="I6" s="239"/>
    </row>
    <row r="7" spans="1:9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x14ac:dyDescent="0.25">
      <c r="A8" s="32"/>
      <c r="B8" s="32"/>
      <c r="C8" s="32"/>
      <c r="D8" s="32"/>
      <c r="E8" s="32"/>
      <c r="F8" s="32"/>
      <c r="G8" s="32"/>
      <c r="H8" s="32"/>
      <c r="I8" s="32"/>
    </row>
    <row r="9" spans="1:9" ht="18" x14ac:dyDescent="0.25">
      <c r="A9" s="240" t="s">
        <v>20</v>
      </c>
      <c r="B9" s="240"/>
      <c r="C9" s="240"/>
      <c r="D9" s="240"/>
      <c r="E9" s="240"/>
      <c r="F9" s="240"/>
      <c r="G9" s="240"/>
      <c r="H9" s="240"/>
      <c r="I9" s="240"/>
    </row>
    <row r="10" spans="1:9" x14ac:dyDescent="0.25">
      <c r="A10" s="32"/>
      <c r="B10" s="32"/>
      <c r="C10" s="32"/>
      <c r="D10" s="32"/>
      <c r="E10" s="32"/>
      <c r="F10" s="32"/>
      <c r="G10" s="32"/>
      <c r="H10" s="32"/>
      <c r="I10" s="32"/>
    </row>
    <row r="11" spans="1:9" ht="29.25" customHeight="1" x14ac:dyDescent="0.25">
      <c r="A11" s="33" t="s">
        <v>21</v>
      </c>
      <c r="B11" s="251" t="s">
        <v>26</v>
      </c>
      <c r="C11" s="251"/>
      <c r="D11" s="251"/>
      <c r="E11" s="251"/>
      <c r="F11" s="251"/>
      <c r="G11" s="251"/>
      <c r="H11" s="251"/>
      <c r="I11" s="251"/>
    </row>
    <row r="12" spans="1:9" x14ac:dyDescent="0.25">
      <c r="A12" s="34" t="s">
        <v>21</v>
      </c>
      <c r="B12" s="35" t="s">
        <v>22</v>
      </c>
      <c r="C12" s="35"/>
      <c r="D12" s="35"/>
      <c r="E12" s="35"/>
      <c r="F12" s="35"/>
      <c r="G12" s="35"/>
      <c r="H12" s="35"/>
      <c r="I12" s="35"/>
    </row>
    <row r="13" spans="1:9" x14ac:dyDescent="0.25">
      <c r="A13" s="32"/>
      <c r="B13" s="32"/>
      <c r="C13" s="32"/>
      <c r="D13" s="32"/>
      <c r="E13" s="32"/>
      <c r="F13" s="32"/>
      <c r="G13" s="32"/>
      <c r="H13" s="32"/>
      <c r="I13" s="32"/>
    </row>
    <row r="14" spans="1:9" x14ac:dyDescent="0.25">
      <c r="A14" s="32"/>
      <c r="B14" s="32"/>
      <c r="C14" s="32"/>
      <c r="D14" s="32"/>
      <c r="E14" s="32"/>
      <c r="F14" s="32"/>
      <c r="G14" s="32"/>
      <c r="H14" s="32"/>
      <c r="I14" s="32"/>
    </row>
    <row r="15" spans="1:9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9" x14ac:dyDescent="0.25">
      <c r="A16" s="36" t="s">
        <v>23</v>
      </c>
      <c r="B16" s="32"/>
      <c r="C16" s="32"/>
      <c r="D16" s="32"/>
      <c r="E16" s="32"/>
      <c r="F16" s="32"/>
      <c r="G16" s="32"/>
      <c r="H16" s="32"/>
      <c r="I16" s="32"/>
    </row>
    <row r="17" spans="1:9" ht="59.25" customHeight="1" x14ac:dyDescent="0.25">
      <c r="A17" s="242" t="s">
        <v>24</v>
      </c>
      <c r="B17" s="242"/>
      <c r="C17" s="242"/>
      <c r="D17" s="242"/>
      <c r="E17" s="242"/>
      <c r="F17" s="242"/>
      <c r="G17" s="242"/>
      <c r="H17" s="242"/>
      <c r="I17" s="24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  <row r="22" spans="1:9" x14ac:dyDescent="0.25">
      <c r="A22" s="32"/>
      <c r="B22" s="32"/>
      <c r="C22" s="32"/>
      <c r="D22" s="32"/>
      <c r="E22" s="32"/>
      <c r="F22" s="32"/>
      <c r="G22" s="32"/>
      <c r="H22" s="32"/>
      <c r="I22" s="32"/>
    </row>
    <row r="23" spans="1:9" x14ac:dyDescent="0.25">
      <c r="A23" s="32"/>
      <c r="B23" s="32"/>
      <c r="C23" s="32"/>
      <c r="D23" s="32"/>
      <c r="E23" s="32"/>
      <c r="F23" s="32"/>
      <c r="G23" s="32"/>
      <c r="H23" s="32"/>
      <c r="I23" s="32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  <row r="31" spans="1:9" x14ac:dyDescent="0.25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25">
      <c r="A32" s="32"/>
      <c r="B32" s="32"/>
      <c r="C32" s="32"/>
      <c r="D32" s="32"/>
      <c r="E32" s="32"/>
      <c r="F32" s="32"/>
      <c r="G32" s="32"/>
      <c r="H32" s="32"/>
      <c r="I32" s="32"/>
    </row>
    <row r="33" spans="1:9" x14ac:dyDescent="0.25">
      <c r="A33" s="32"/>
      <c r="B33" s="32"/>
      <c r="C33" s="32"/>
      <c r="D33" s="32"/>
      <c r="E33" s="32"/>
      <c r="F33" s="32"/>
      <c r="G33" s="32"/>
      <c r="H33" s="32"/>
      <c r="I33" s="32"/>
    </row>
    <row r="34" spans="1:9" x14ac:dyDescent="0.25">
      <c r="A34" s="32"/>
      <c r="B34" s="32"/>
      <c r="C34" s="32"/>
      <c r="D34" s="32"/>
      <c r="E34" s="32"/>
      <c r="F34" s="32"/>
      <c r="G34" s="32"/>
      <c r="H34" s="32"/>
      <c r="I34" s="32"/>
    </row>
    <row r="35" spans="1:9" x14ac:dyDescent="0.25">
      <c r="A35" s="32"/>
      <c r="B35" s="32"/>
      <c r="C35" s="32"/>
      <c r="D35" s="32"/>
      <c r="E35" s="32"/>
      <c r="F35" s="32"/>
      <c r="G35" s="32"/>
      <c r="H35" s="32"/>
      <c r="I35" s="32"/>
    </row>
    <row r="36" spans="1:9" x14ac:dyDescent="0.25">
      <c r="A36" s="32"/>
      <c r="B36" s="32"/>
      <c r="C36" s="32"/>
      <c r="D36" s="32"/>
      <c r="E36" s="32"/>
      <c r="F36" s="32"/>
      <c r="G36" s="32"/>
      <c r="H36" s="32"/>
      <c r="I36" s="32"/>
    </row>
    <row r="37" spans="1:9" x14ac:dyDescent="0.25">
      <c r="A37" s="32"/>
      <c r="B37" s="32"/>
      <c r="C37" s="32"/>
      <c r="D37" s="32"/>
      <c r="E37" s="32"/>
      <c r="F37" s="32"/>
      <c r="G37" s="32"/>
      <c r="H37" s="32"/>
      <c r="I37" s="32"/>
    </row>
    <row r="38" spans="1:9" x14ac:dyDescent="0.25">
      <c r="A38" s="32"/>
      <c r="B38" s="32"/>
      <c r="C38" s="32"/>
      <c r="D38" s="32"/>
      <c r="E38" s="32"/>
      <c r="F38" s="32"/>
      <c r="G38" s="32"/>
      <c r="H38" s="32"/>
      <c r="I38" s="32"/>
    </row>
    <row r="39" spans="1:9" x14ac:dyDescent="0.25">
      <c r="A39" s="32"/>
      <c r="B39" s="32"/>
      <c r="C39" s="32"/>
      <c r="D39" s="32"/>
      <c r="E39" s="32"/>
      <c r="F39" s="32"/>
      <c r="G39" s="32"/>
      <c r="H39" s="32"/>
      <c r="I39" s="32"/>
    </row>
    <row r="40" spans="1:9" x14ac:dyDescent="0.25">
      <c r="A40" s="32"/>
      <c r="B40" s="32"/>
      <c r="C40" s="32"/>
      <c r="D40" s="32"/>
      <c r="E40" s="32"/>
      <c r="F40" s="32"/>
      <c r="G40" s="32"/>
      <c r="H40" s="32"/>
      <c r="I40" s="32"/>
    </row>
    <row r="41" spans="1:9" x14ac:dyDescent="0.25">
      <c r="A41" s="32"/>
      <c r="B41" s="32"/>
      <c r="C41" s="32"/>
      <c r="D41" s="32"/>
      <c r="E41" s="32"/>
      <c r="F41" s="32"/>
      <c r="G41" s="32"/>
      <c r="H41" s="32"/>
      <c r="I41" s="32"/>
    </row>
    <row r="42" spans="1:9" x14ac:dyDescent="0.25">
      <c r="A42" s="32"/>
      <c r="B42" s="32"/>
      <c r="C42" s="32"/>
      <c r="D42" s="32"/>
      <c r="E42" s="32"/>
      <c r="F42" s="32"/>
      <c r="G42" s="32"/>
      <c r="H42" s="32"/>
      <c r="I42" s="32"/>
    </row>
    <row r="43" spans="1:9" x14ac:dyDescent="0.25">
      <c r="A43" s="32"/>
      <c r="B43" s="32"/>
      <c r="C43" s="32"/>
      <c r="D43" s="32"/>
      <c r="E43" s="32"/>
      <c r="F43" s="32"/>
      <c r="G43" s="32"/>
      <c r="H43" s="32"/>
      <c r="I43" s="32"/>
    </row>
    <row r="44" spans="1:9" x14ac:dyDescent="0.25">
      <c r="A44" s="32"/>
      <c r="B44" s="32"/>
      <c r="C44" s="32"/>
      <c r="D44" s="32"/>
      <c r="E44" s="32"/>
      <c r="F44" s="32"/>
      <c r="G44" s="32"/>
      <c r="H44" s="32"/>
      <c r="I44" s="32"/>
    </row>
    <row r="45" spans="1:9" x14ac:dyDescent="0.25">
      <c r="A45" s="32"/>
      <c r="B45" s="32"/>
      <c r="C45" s="32"/>
      <c r="D45" s="32"/>
      <c r="E45" s="32"/>
      <c r="F45" s="32"/>
      <c r="G45" s="32"/>
      <c r="H45" s="32"/>
      <c r="I45" s="32"/>
    </row>
  </sheetData>
  <sheetProtection algorithmName="SHA-512" hashValue="COglJOwUSMi8eVwtdskRne7IHdO/NYC+ITlaOvXTgxyj8ET+sjLt34JTXby9yay86IK5eFs1vleJIN107xsy2g==" saltValue="UWY3mjoOaFZJIfzzGInDXw==" spinCount="100000" sheet="1" objects="1" scenarios="1"/>
  <mergeCells count="6">
    <mergeCell ref="A17:I17"/>
    <mergeCell ref="A2:I2"/>
    <mergeCell ref="A4:I4"/>
    <mergeCell ref="A6:I6"/>
    <mergeCell ref="A9:I9"/>
    <mergeCell ref="B11:I11"/>
  </mergeCells>
  <pageMargins left="0.70866141732283472" right="0.70866141732283472" top="1.2147916666666667" bottom="0.78740157480314965" header="0.31496062992125984" footer="0.31496062992125984"/>
  <pageSetup paperSize="9" scale="91" orientation="portrait" verticalDpi="300" r:id="rId1"/>
  <headerFooter>
    <oddHeader xml:space="preserve">&amp;L&amp;G&amp;R&amp;"Arial,Obyčejné"&amp;8&amp;K1C3553BioVendor – Laboratorní medicína a.s. 
Karásek 1767/1, 621 00 Brno, Česká republika
+420 549 124 185
sales@biovendor.com
www.biovendor.com
</oddHeader>
    <oddFooter>&amp;L&amp;"Arial,Obyčejné"&amp;8Datum vydání: &amp;D&amp;R&amp;"Arial,Obyčejné"&amp;8Strana 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1F869-92A6-441E-BEEB-E8310E9D8C92}">
  <sheetPr codeName="Hárok4">
    <tabColor theme="5" tint="0.39997558519241921"/>
    <pageSetUpPr fitToPage="1"/>
  </sheetPr>
  <dimension ref="B1:K53"/>
  <sheetViews>
    <sheetView showGridLines="0" view="pageLayout" zoomScale="70" zoomScaleNormal="70" zoomScaleSheetLayoutView="85" zoomScalePageLayoutView="70" workbookViewId="0">
      <selection activeCell="B1" sqref="B1"/>
    </sheetView>
  </sheetViews>
  <sheetFormatPr defaultColWidth="9.140625" defaultRowHeight="15" x14ac:dyDescent="0.2"/>
  <cols>
    <col min="1" max="1" width="3.28515625" style="110" customWidth="1"/>
    <col min="2" max="2" width="61.7109375" style="110" customWidth="1"/>
    <col min="3" max="4" width="18.7109375" style="110" customWidth="1"/>
    <col min="5" max="5" width="7.7109375" style="110" customWidth="1"/>
    <col min="6" max="6" width="52.7109375" style="110" customWidth="1"/>
    <col min="7" max="7" width="18.28515625" style="110" customWidth="1"/>
    <col min="8" max="8" width="18.7109375" style="110" customWidth="1"/>
    <col min="9" max="9" width="7.7109375" style="110" customWidth="1"/>
    <col min="10" max="10" width="16.85546875" style="110" customWidth="1"/>
    <col min="11" max="11" width="31.7109375" style="110" bestFit="1" customWidth="1"/>
    <col min="12" max="16384" width="9.140625" style="110"/>
  </cols>
  <sheetData>
    <row r="1" spans="2:11" ht="15" customHeight="1" thickBot="1" x14ac:dyDescent="0.25">
      <c r="B1" s="109"/>
      <c r="C1" s="109"/>
      <c r="D1" s="109"/>
      <c r="F1" s="109"/>
      <c r="G1" s="109"/>
      <c r="H1" s="109"/>
    </row>
    <row r="2" spans="2:11" s="111" customFormat="1" ht="72" customHeight="1" x14ac:dyDescent="0.25">
      <c r="B2" s="252" t="s">
        <v>27</v>
      </c>
      <c r="C2" s="253"/>
      <c r="D2" s="254"/>
      <c r="F2" s="252" t="s">
        <v>28</v>
      </c>
      <c r="G2" s="253"/>
      <c r="H2" s="254"/>
      <c r="J2" s="112"/>
      <c r="K2" s="113" t="s">
        <v>29</v>
      </c>
    </row>
    <row r="3" spans="2:11" s="111" customFormat="1" ht="20.100000000000001" customHeight="1" x14ac:dyDescent="0.25">
      <c r="B3" s="255" t="s">
        <v>30</v>
      </c>
      <c r="C3" s="256"/>
      <c r="D3" s="257"/>
      <c r="E3" s="114"/>
      <c r="F3" s="258" t="s">
        <v>30</v>
      </c>
      <c r="G3" s="259"/>
      <c r="H3" s="260"/>
      <c r="I3" s="115"/>
      <c r="J3" s="116" t="s">
        <v>31</v>
      </c>
      <c r="K3" s="117">
        <v>155</v>
      </c>
    </row>
    <row r="4" spans="2:11" s="111" customFormat="1" ht="19.899999999999999" customHeight="1" x14ac:dyDescent="0.25">
      <c r="B4" s="261" t="s">
        <v>32</v>
      </c>
      <c r="C4" s="262"/>
      <c r="D4" s="118"/>
      <c r="F4" s="263" t="s">
        <v>32</v>
      </c>
      <c r="G4" s="264"/>
      <c r="H4" s="119"/>
      <c r="J4" s="120" t="s">
        <v>199</v>
      </c>
      <c r="K4" s="117">
        <v>186</v>
      </c>
    </row>
    <row r="5" spans="2:11" s="111" customFormat="1" ht="19.899999999999999" customHeight="1" x14ac:dyDescent="0.25">
      <c r="B5" s="265" t="s">
        <v>33</v>
      </c>
      <c r="C5" s="266"/>
      <c r="D5" s="118"/>
      <c r="F5" s="267" t="s">
        <v>33</v>
      </c>
      <c r="G5" s="268"/>
      <c r="H5" s="119"/>
      <c r="J5" s="116" t="s">
        <v>34</v>
      </c>
      <c r="K5" s="117">
        <v>155</v>
      </c>
    </row>
    <row r="6" spans="2:11" s="111" customFormat="1" ht="19.899999999999999" customHeight="1" x14ac:dyDescent="0.25">
      <c r="B6" s="269" t="s">
        <v>35</v>
      </c>
      <c r="C6" s="270"/>
      <c r="D6" s="118"/>
      <c r="F6" s="271" t="s">
        <v>35</v>
      </c>
      <c r="G6" s="272"/>
      <c r="H6" s="119"/>
      <c r="J6" s="120" t="s">
        <v>36</v>
      </c>
      <c r="K6" s="117">
        <v>155</v>
      </c>
    </row>
    <row r="7" spans="2:11" s="111" customFormat="1" ht="19.899999999999999" customHeight="1" x14ac:dyDescent="0.25">
      <c r="B7" s="273" t="s">
        <v>37</v>
      </c>
      <c r="C7" s="274"/>
      <c r="D7" s="121"/>
      <c r="F7" s="275" t="s">
        <v>37</v>
      </c>
      <c r="G7" s="276"/>
      <c r="H7" s="122"/>
      <c r="J7" s="116" t="s">
        <v>10</v>
      </c>
      <c r="K7" s="117">
        <v>258</v>
      </c>
    </row>
    <row r="8" spans="2:11" s="111" customFormat="1" ht="19.899999999999999" customHeight="1" x14ac:dyDescent="0.25">
      <c r="B8" s="269" t="s">
        <v>38</v>
      </c>
      <c r="C8" s="270"/>
      <c r="D8" s="123" t="s">
        <v>39</v>
      </c>
      <c r="F8" s="271" t="s">
        <v>38</v>
      </c>
      <c r="G8" s="272"/>
      <c r="H8" s="124" t="s">
        <v>40</v>
      </c>
      <c r="J8" s="120" t="s">
        <v>4</v>
      </c>
      <c r="K8" s="117">
        <v>245</v>
      </c>
    </row>
    <row r="9" spans="2:11" s="111" customFormat="1" ht="19.899999999999999" customHeight="1" thickBot="1" x14ac:dyDescent="0.3">
      <c r="B9" s="282" t="s">
        <v>41</v>
      </c>
      <c r="C9" s="283"/>
      <c r="D9" s="125"/>
      <c r="F9" s="284" t="s">
        <v>41</v>
      </c>
      <c r="G9" s="285"/>
      <c r="H9" s="126"/>
      <c r="J9" s="116" t="s">
        <v>8</v>
      </c>
      <c r="K9" s="127">
        <v>260</v>
      </c>
    </row>
    <row r="10" spans="2:11" s="111" customFormat="1" ht="19.899999999999999" customHeight="1" thickBot="1" x14ac:dyDescent="0.3">
      <c r="B10" s="286"/>
      <c r="C10" s="286"/>
      <c r="D10" s="286"/>
      <c r="F10" s="287"/>
      <c r="G10" s="287"/>
      <c r="H10" s="287"/>
      <c r="J10" s="120" t="s">
        <v>200</v>
      </c>
      <c r="K10" s="127">
        <v>212</v>
      </c>
    </row>
    <row r="11" spans="2:11" s="111" customFormat="1" ht="19.899999999999999" customHeight="1" x14ac:dyDescent="0.25">
      <c r="B11" s="128" t="s">
        <v>42</v>
      </c>
      <c r="C11" s="129" t="s">
        <v>78</v>
      </c>
      <c r="D11" s="130" t="s">
        <v>43</v>
      </c>
      <c r="F11" s="128" t="s">
        <v>42</v>
      </c>
      <c r="G11" s="131" t="s">
        <v>78</v>
      </c>
      <c r="H11" s="130" t="s">
        <v>43</v>
      </c>
      <c r="J11" s="116" t="s">
        <v>224</v>
      </c>
      <c r="K11" s="132">
        <v>217</v>
      </c>
    </row>
    <row r="12" spans="2:11" s="111" customFormat="1" ht="19.899999999999999" customHeight="1" x14ac:dyDescent="0.25">
      <c r="B12" s="133">
        <v>1</v>
      </c>
      <c r="C12" s="134">
        <v>36</v>
      </c>
      <c r="D12" s="135"/>
      <c r="F12" s="133">
        <v>1</v>
      </c>
      <c r="G12" s="134">
        <v>0.32</v>
      </c>
      <c r="H12" s="277"/>
      <c r="J12" s="120" t="s">
        <v>223</v>
      </c>
      <c r="K12" s="127">
        <v>315</v>
      </c>
    </row>
    <row r="13" spans="2:11" s="111" customFormat="1" ht="19.899999999999999" customHeight="1" x14ac:dyDescent="0.25">
      <c r="B13" s="136">
        <v>2</v>
      </c>
      <c r="C13" s="134"/>
      <c r="D13" s="137"/>
      <c r="F13" s="136">
        <v>2</v>
      </c>
      <c r="G13" s="134"/>
      <c r="H13" s="278"/>
      <c r="J13" s="116" t="s">
        <v>257</v>
      </c>
      <c r="K13" s="127">
        <v>240</v>
      </c>
    </row>
    <row r="14" spans="2:11" s="111" customFormat="1" ht="19.899999999999999" customHeight="1" thickBot="1" x14ac:dyDescent="0.3">
      <c r="B14" s="136">
        <v>3</v>
      </c>
      <c r="C14" s="138"/>
      <c r="D14" s="137"/>
      <c r="F14" s="136">
        <v>3</v>
      </c>
      <c r="G14" s="138"/>
      <c r="H14" s="279"/>
      <c r="J14" s="120" t="s">
        <v>285</v>
      </c>
      <c r="K14" s="224">
        <v>281</v>
      </c>
    </row>
    <row r="15" spans="2:11" s="111" customFormat="1" ht="19.899999999999999" customHeight="1" thickBot="1" x14ac:dyDescent="0.3">
      <c r="B15" s="141" t="s">
        <v>45</v>
      </c>
      <c r="C15" s="142">
        <f>AVERAGE(C12:C14)</f>
        <v>36</v>
      </c>
      <c r="D15" s="143" t="s">
        <v>43</v>
      </c>
      <c r="F15" s="144" t="s">
        <v>45</v>
      </c>
      <c r="G15" s="145">
        <f>AVERAGE(G12:G14)</f>
        <v>0.32</v>
      </c>
      <c r="H15" s="146" t="s">
        <v>43</v>
      </c>
      <c r="J15" s="227" t="s">
        <v>247</v>
      </c>
      <c r="K15" s="215">
        <v>242</v>
      </c>
    </row>
    <row r="16" spans="2:11" s="111" customFormat="1" ht="19.899999999999999" customHeight="1" thickBot="1" x14ac:dyDescent="0.3">
      <c r="B16" s="148" t="s">
        <v>46</v>
      </c>
      <c r="C16" s="149">
        <f>K17</f>
        <v>236.46938775510205</v>
      </c>
      <c r="D16" s="150" t="s">
        <v>47</v>
      </c>
      <c r="F16" s="151" t="s">
        <v>46</v>
      </c>
      <c r="G16" s="152">
        <f>C16</f>
        <v>236.46938775510205</v>
      </c>
      <c r="H16" s="153" t="s">
        <v>47</v>
      </c>
      <c r="I16" s="115"/>
    </row>
    <row r="17" spans="2:11" s="111" customFormat="1" ht="19.899999999999999" customHeight="1" thickBot="1" x14ac:dyDescent="0.3">
      <c r="B17" s="154" t="s">
        <v>48</v>
      </c>
      <c r="C17" s="155">
        <f>C15*POWER(10,6)/660/C16</f>
        <v>230.66602854295957</v>
      </c>
      <c r="D17" s="156" t="s">
        <v>49</v>
      </c>
      <c r="F17" s="157" t="s">
        <v>48</v>
      </c>
      <c r="G17" s="158">
        <f>G15*POWER(10,6)/660/G16</f>
        <v>2.0503646981596408</v>
      </c>
      <c r="H17" s="159" t="s">
        <v>49</v>
      </c>
      <c r="J17" s="139" t="s">
        <v>44</v>
      </c>
      <c r="K17" s="140">
        <f>(4*K21*K3+4*K22*K4+2*K23*K5+1*K24*K6+3*K25*K7+6*K26*K8+8*K27*K9+1*K28*K10+2*K29*K11+4*K30*K12+8*K31*K13+2*K33*K15+4*K32*K14)/SUM(K21*4,K22*4,K23*2,K24*1,K25*3,K26*6,K27*8,K28*1,K29*2,K30*4,K31*8,K33*2,K32*4)</f>
        <v>236.46938775510205</v>
      </c>
    </row>
    <row r="18" spans="2:11" s="111" customFormat="1" ht="19.899999999999999" customHeight="1" thickBot="1" x14ac:dyDescent="0.3">
      <c r="B18" s="120" t="s">
        <v>50</v>
      </c>
      <c r="C18" s="161">
        <v>2</v>
      </c>
      <c r="D18" s="150" t="s">
        <v>49</v>
      </c>
      <c r="F18" s="162" t="s">
        <v>51</v>
      </c>
      <c r="G18" s="163">
        <f>C18</f>
        <v>2</v>
      </c>
      <c r="H18" s="164" t="s">
        <v>49</v>
      </c>
      <c r="K18" s="147"/>
    </row>
    <row r="19" spans="2:11" s="111" customFormat="1" ht="19.899999999999999" customHeight="1" thickBot="1" x14ac:dyDescent="0.3">
      <c r="B19" s="154" t="s">
        <v>52</v>
      </c>
      <c r="C19" s="214">
        <f>ROUND(C17/C18,1)</f>
        <v>115.3</v>
      </c>
      <c r="D19" s="156" t="s">
        <v>53</v>
      </c>
      <c r="F19" s="166" t="s">
        <v>54</v>
      </c>
      <c r="G19" s="167"/>
      <c r="H19" s="168"/>
    </row>
    <row r="20" spans="2:11" s="111" customFormat="1" ht="24.95" customHeight="1" x14ac:dyDescent="0.25">
      <c r="B20" s="120" t="s">
        <v>55</v>
      </c>
      <c r="C20" s="169" t="str">
        <f>"5+"&amp;IF((C19*5-5)&gt;=200,CEILING((C19*5-5),1),IF((C19*5-5)&lt;200,C19*5-5))</f>
        <v>5+572</v>
      </c>
      <c r="D20" s="170" t="s">
        <v>56</v>
      </c>
      <c r="E20" s="171"/>
      <c r="F20" s="172" t="s">
        <v>57</v>
      </c>
      <c r="G20" s="173" t="s">
        <v>58</v>
      </c>
      <c r="H20" s="174"/>
      <c r="J20" s="112"/>
      <c r="K20" s="160" t="s">
        <v>277</v>
      </c>
    </row>
    <row r="21" spans="2:11" s="111" customFormat="1" ht="19.899999999999999" customHeight="1" thickBot="1" x14ac:dyDescent="0.3">
      <c r="B21" s="154" t="s">
        <v>59</v>
      </c>
      <c r="C21" s="176"/>
      <c r="D21" s="177"/>
      <c r="E21" s="171"/>
      <c r="F21" s="178">
        <f>0.8*G18</f>
        <v>1.6</v>
      </c>
      <c r="G21" s="179">
        <f>1.2*G18</f>
        <v>2.4</v>
      </c>
      <c r="H21" s="180" t="s">
        <v>49</v>
      </c>
      <c r="J21" s="116" t="s">
        <v>31</v>
      </c>
      <c r="K21" s="165">
        <v>1</v>
      </c>
    </row>
    <row r="22" spans="2:11" s="111" customFormat="1" ht="24.95" customHeight="1" thickBot="1" x14ac:dyDescent="0.3">
      <c r="B22" s="181" t="s">
        <v>55</v>
      </c>
      <c r="C22" s="182" t="str">
        <f>"2,5+"&amp;IF((C19*2.5-2.5)&gt;200,CEILING((C19*2.5-2.5),1),IF((C19*2.5-2.5)&lt;200,C19*2.5-2.5))</f>
        <v>2,5+286</v>
      </c>
      <c r="D22" s="183" t="s">
        <v>56</v>
      </c>
      <c r="J22" s="120" t="s">
        <v>199</v>
      </c>
      <c r="K22" s="165">
        <v>1</v>
      </c>
    </row>
    <row r="23" spans="2:11" s="111" customFormat="1" ht="19.899999999999999" customHeight="1" thickBot="1" x14ac:dyDescent="0.3">
      <c r="B23" s="184"/>
      <c r="C23" s="185"/>
      <c r="J23" s="116" t="s">
        <v>34</v>
      </c>
      <c r="K23" s="175">
        <v>1</v>
      </c>
    </row>
    <row r="24" spans="2:11" s="111" customFormat="1" ht="19.899999999999999" customHeight="1" x14ac:dyDescent="0.25">
      <c r="B24" s="186" t="s">
        <v>60</v>
      </c>
      <c r="C24" s="167"/>
      <c r="D24" s="168" t="s">
        <v>59</v>
      </c>
      <c r="E24" s="187"/>
      <c r="J24" s="120" t="s">
        <v>36</v>
      </c>
      <c r="K24" s="175">
        <v>1</v>
      </c>
    </row>
    <row r="25" spans="2:11" s="111" customFormat="1" ht="19.899999999999999" customHeight="1" x14ac:dyDescent="0.25">
      <c r="B25" s="188" t="s">
        <v>61</v>
      </c>
      <c r="C25" s="189" t="s">
        <v>62</v>
      </c>
      <c r="D25" s="190" t="s">
        <v>63</v>
      </c>
      <c r="E25" s="187"/>
      <c r="J25" s="116" t="s">
        <v>10</v>
      </c>
      <c r="K25" s="165">
        <v>1</v>
      </c>
    </row>
    <row r="26" spans="2:11" s="111" customFormat="1" ht="19.899999999999999" customHeight="1" thickBot="1" x14ac:dyDescent="0.3">
      <c r="B26" s="191" t="s">
        <v>64</v>
      </c>
      <c r="C26" s="192" t="s">
        <v>65</v>
      </c>
      <c r="D26" s="193" t="s">
        <v>66</v>
      </c>
      <c r="E26" s="187"/>
      <c r="J26" s="120" t="s">
        <v>4</v>
      </c>
      <c r="K26" s="165">
        <v>1</v>
      </c>
    </row>
    <row r="27" spans="2:11" s="111" customFormat="1" ht="19.899999999999999" customHeight="1" thickBot="1" x14ac:dyDescent="0.3">
      <c r="B27" s="184"/>
      <c r="H27" s="185"/>
      <c r="J27" s="116" t="s">
        <v>8</v>
      </c>
      <c r="K27" s="165">
        <v>1</v>
      </c>
    </row>
    <row r="28" spans="2:11" s="111" customFormat="1" ht="19.899999999999999" customHeight="1" x14ac:dyDescent="0.25">
      <c r="B28" s="196" t="s">
        <v>67</v>
      </c>
      <c r="C28" s="167"/>
      <c r="D28" s="168" t="s">
        <v>59</v>
      </c>
      <c r="J28" s="120" t="s">
        <v>200</v>
      </c>
      <c r="K28" s="165">
        <v>1</v>
      </c>
    </row>
    <row r="29" spans="2:11" s="111" customFormat="1" ht="19.899999999999999" customHeight="1" x14ac:dyDescent="0.25">
      <c r="B29" s="157" t="s">
        <v>68</v>
      </c>
      <c r="C29" s="197" t="s">
        <v>62</v>
      </c>
      <c r="D29" s="198" t="s">
        <v>63</v>
      </c>
      <c r="J29" s="116" t="s">
        <v>224</v>
      </c>
      <c r="K29" s="194">
        <v>1</v>
      </c>
    </row>
    <row r="30" spans="2:11" s="111" customFormat="1" ht="19.899999999999999" customHeight="1" x14ac:dyDescent="0.25">
      <c r="B30" s="188" t="s">
        <v>69</v>
      </c>
      <c r="C30" s="189" t="s">
        <v>62</v>
      </c>
      <c r="D30" s="199" t="s">
        <v>63</v>
      </c>
      <c r="J30" s="120" t="s">
        <v>223</v>
      </c>
      <c r="K30" s="165">
        <v>1</v>
      </c>
    </row>
    <row r="31" spans="2:11" s="111" customFormat="1" ht="19.899999999999999" customHeight="1" thickBot="1" x14ac:dyDescent="0.3">
      <c r="B31" s="191" t="s">
        <v>70</v>
      </c>
      <c r="C31" s="192"/>
      <c r="D31" s="193"/>
      <c r="G31" s="200"/>
      <c r="H31" s="200"/>
      <c r="I31" s="200"/>
      <c r="J31" s="116" t="s">
        <v>257</v>
      </c>
      <c r="K31" s="175">
        <v>1</v>
      </c>
    </row>
    <row r="32" spans="2:11" s="111" customFormat="1" ht="19.899999999999999" customHeight="1" thickBot="1" x14ac:dyDescent="0.3">
      <c r="B32" s="184"/>
      <c r="J32" s="120" t="s">
        <v>285</v>
      </c>
      <c r="K32" s="175">
        <v>1</v>
      </c>
    </row>
    <row r="33" spans="2:11" s="111" customFormat="1" ht="19.899999999999999" customHeight="1" thickBot="1" x14ac:dyDescent="0.3">
      <c r="B33" s="280" t="s">
        <v>71</v>
      </c>
      <c r="C33" s="281"/>
      <c r="D33" s="168"/>
      <c r="E33" s="171"/>
      <c r="J33" s="227" t="s">
        <v>247</v>
      </c>
      <c r="K33" s="195">
        <v>1</v>
      </c>
    </row>
    <row r="34" spans="2:11" s="111" customFormat="1" ht="19.899999999999999" customHeight="1" x14ac:dyDescent="0.25">
      <c r="B34" s="157" t="s">
        <v>72</v>
      </c>
      <c r="C34" s="201">
        <v>10</v>
      </c>
      <c r="D34" s="159" t="s">
        <v>6</v>
      </c>
      <c r="E34" s="202"/>
    </row>
    <row r="35" spans="2:11" s="111" customFormat="1" ht="19.899999999999999" customHeight="1" x14ac:dyDescent="0.25">
      <c r="B35" s="188" t="s">
        <v>73</v>
      </c>
      <c r="C35" s="203">
        <f>1000-C34</f>
        <v>990</v>
      </c>
      <c r="D35" s="153" t="s">
        <v>6</v>
      </c>
      <c r="E35" s="136"/>
    </row>
    <row r="36" spans="2:11" s="111" customFormat="1" ht="19.899999999999999" customHeight="1" thickBot="1" x14ac:dyDescent="0.3">
      <c r="B36" s="191" t="s">
        <v>44</v>
      </c>
      <c r="C36" s="192">
        <f>SUM(C34:C35)</f>
        <v>1000</v>
      </c>
      <c r="D36" s="180" t="s">
        <v>6</v>
      </c>
      <c r="E36" s="171"/>
    </row>
    <row r="37" spans="2:11" s="111" customFormat="1" ht="19.899999999999999" customHeight="1" thickBot="1" x14ac:dyDescent="0.3">
      <c r="C37" s="200"/>
      <c r="F37" s="200"/>
      <c r="H37" s="204"/>
    </row>
    <row r="38" spans="2:11" s="111" customFormat="1" ht="19.899999999999999" customHeight="1" x14ac:dyDescent="0.25">
      <c r="B38" s="205" t="s">
        <v>74</v>
      </c>
      <c r="C38" s="206">
        <f>G17</f>
        <v>2.0503646981596408</v>
      </c>
      <c r="D38" s="207" t="s">
        <v>49</v>
      </c>
    </row>
    <row r="39" spans="2:11" s="111" customFormat="1" ht="19.899999999999999" customHeight="1" x14ac:dyDescent="0.25">
      <c r="B39" s="208" t="s">
        <v>75</v>
      </c>
      <c r="C39" s="209">
        <v>10</v>
      </c>
      <c r="D39" s="210" t="s">
        <v>76</v>
      </c>
    </row>
    <row r="40" spans="2:11" s="111" customFormat="1" ht="24.95" customHeight="1" thickBot="1" x14ac:dyDescent="0.3">
      <c r="B40" s="211" t="s">
        <v>77</v>
      </c>
      <c r="C40" s="212">
        <f>C34/10*C38*5</f>
        <v>10.251823490798204</v>
      </c>
      <c r="D40" s="180" t="s">
        <v>76</v>
      </c>
    </row>
    <row r="41" spans="2:11" s="111" customFormat="1" x14ac:dyDescent="0.25">
      <c r="B41" s="213"/>
      <c r="C41" s="213"/>
      <c r="D41" s="213"/>
    </row>
    <row r="42" spans="2:11" s="111" customFormat="1" x14ac:dyDescent="0.25"/>
    <row r="43" spans="2:11" x14ac:dyDescent="0.2">
      <c r="J43" s="111"/>
      <c r="K43" s="111"/>
    </row>
    <row r="44" spans="2:11" x14ac:dyDescent="0.2">
      <c r="J44" s="111"/>
      <c r="K44" s="111"/>
    </row>
    <row r="45" spans="2:11" x14ac:dyDescent="0.2">
      <c r="J45" s="111"/>
      <c r="K45" s="111"/>
    </row>
    <row r="46" spans="2:11" x14ac:dyDescent="0.2">
      <c r="J46" s="111"/>
      <c r="K46" s="111"/>
    </row>
    <row r="47" spans="2:11" x14ac:dyDescent="0.2">
      <c r="J47" s="111"/>
      <c r="K47" s="111"/>
    </row>
    <row r="48" spans="2:11" x14ac:dyDescent="0.2">
      <c r="J48" s="111"/>
      <c r="K48" s="111"/>
    </row>
    <row r="49" spans="10:11" x14ac:dyDescent="0.2">
      <c r="J49" s="111"/>
      <c r="K49" s="111"/>
    </row>
    <row r="50" spans="10:11" x14ac:dyDescent="0.2">
      <c r="J50" s="111"/>
      <c r="K50" s="111"/>
    </row>
    <row r="51" spans="10:11" x14ac:dyDescent="0.2">
      <c r="J51" s="111"/>
      <c r="K51" s="111"/>
    </row>
    <row r="52" spans="10:11" x14ac:dyDescent="0.2">
      <c r="J52" s="111"/>
      <c r="K52" s="111"/>
    </row>
    <row r="53" spans="10:11" x14ac:dyDescent="0.2">
      <c r="J53" s="111"/>
      <c r="K53" s="111"/>
    </row>
  </sheetData>
  <sheetProtection algorithmName="SHA-512" hashValue="KswCWKaNPjSUYarlUGo9tWt6x3I/OdvbgXjyihELqPOQwrPg74I0bGSIlcoL7qcUb/vhoaL6zFRbzN3t8nVyFg==" saltValue="CthKCbqywFTM4hwfb/6WEQ==" spinCount="100000" sheet="1" objects="1" scenarios="1"/>
  <mergeCells count="20">
    <mergeCell ref="H12:H14"/>
    <mergeCell ref="B33:C33"/>
    <mergeCell ref="B8:C8"/>
    <mergeCell ref="F8:G8"/>
    <mergeCell ref="B9:C9"/>
    <mergeCell ref="F9:G9"/>
    <mergeCell ref="B10:D10"/>
    <mergeCell ref="F10:H10"/>
    <mergeCell ref="B5:C5"/>
    <mergeCell ref="F5:G5"/>
    <mergeCell ref="B6:C6"/>
    <mergeCell ref="F6:G6"/>
    <mergeCell ref="B7:C7"/>
    <mergeCell ref="F7:G7"/>
    <mergeCell ref="B2:D2"/>
    <mergeCell ref="F2:H2"/>
    <mergeCell ref="B3:D3"/>
    <mergeCell ref="F3:H3"/>
    <mergeCell ref="B4:C4"/>
    <mergeCell ref="F4:G4"/>
  </mergeCells>
  <pageMargins left="0.70866141732283472" right="0.70866141732283472" top="0.9107142857142857" bottom="0.78740157480314965" header="0.31496062992125984" footer="0.31496062992125984"/>
  <pageSetup paperSize="9" scale="51" orientation="landscape" r:id="rId1"/>
  <headerFooter>
    <oddHeader xml:space="preserve">&amp;L&amp;"Arial,obyčejné"&amp;10&amp;K03-010&amp;G&amp;R&amp;K1C3553BioVendor – Laboratorní medicína a.s. 
Karásek 1767/1, 621 00 Brno, Česká republika
+420 549 124 185
sales@biovendor.com
www.biovendor.com
</oddHeader>
    <oddFooter>&amp;LDatum vydání: &amp;D&amp;RStrana &amp;P/&amp;N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B0E2-F86A-42E6-9632-0F85CA980320}">
  <dimension ref="A2:E12"/>
  <sheetViews>
    <sheetView workbookViewId="0">
      <selection activeCell="B14" sqref="B14"/>
    </sheetView>
  </sheetViews>
  <sheetFormatPr defaultRowHeight="15" x14ac:dyDescent="0.25"/>
  <cols>
    <col min="1" max="1" width="8.7109375" style="223"/>
  </cols>
  <sheetData>
    <row r="2" spans="1:5" x14ac:dyDescent="0.25">
      <c r="A2" s="223" t="s">
        <v>283</v>
      </c>
      <c r="B2" s="218" t="s">
        <v>282</v>
      </c>
      <c r="C2" s="218"/>
    </row>
    <row r="3" spans="1:5" x14ac:dyDescent="0.25">
      <c r="B3" s="218"/>
      <c r="C3" s="218"/>
    </row>
    <row r="4" spans="1:5" x14ac:dyDescent="0.25">
      <c r="B4" t="s">
        <v>275</v>
      </c>
    </row>
    <row r="5" spans="1:5" x14ac:dyDescent="0.25">
      <c r="B5" t="s">
        <v>3</v>
      </c>
      <c r="C5" s="218" t="s">
        <v>281</v>
      </c>
    </row>
    <row r="6" spans="1:5" x14ac:dyDescent="0.25">
      <c r="B6" t="s">
        <v>8</v>
      </c>
      <c r="C6" s="218" t="s">
        <v>280</v>
      </c>
    </row>
    <row r="7" spans="1:5" x14ac:dyDescent="0.25">
      <c r="C7" s="218"/>
    </row>
    <row r="8" spans="1:5" x14ac:dyDescent="0.25">
      <c r="C8" s="218"/>
    </row>
    <row r="9" spans="1:5" x14ac:dyDescent="0.25">
      <c r="A9" s="223" t="s">
        <v>284</v>
      </c>
      <c r="B9" t="s">
        <v>273</v>
      </c>
      <c r="C9" s="218"/>
      <c r="E9" s="218" t="s">
        <v>278</v>
      </c>
    </row>
    <row r="11" spans="1:5" x14ac:dyDescent="0.25">
      <c r="B11" t="s">
        <v>276</v>
      </c>
    </row>
    <row r="12" spans="1:5" x14ac:dyDescent="0.25">
      <c r="B12" t="s">
        <v>274</v>
      </c>
      <c r="C12" s="218" t="s">
        <v>279</v>
      </c>
    </row>
  </sheetData>
  <sheetProtection algorithmName="SHA-512" hashValue="sfNXvkMUG2HHCW2zMDI5vlXj0Lf2lbp9L+a/UiUssxQkJbFeOiX8saVhrOtkpMw4k9/xwC8Nfj/BpdNtNZmBPQ==" saltValue="F7lKbxGgHyu+wmVV2PWQDQ==" spinCount="100000" sheet="1" objects="1" scenario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C4D9D-DA34-47F3-A9EB-20DE315CC551}">
  <sheetPr codeName="List6">
    <tabColor theme="7" tint="0.39997558519241921"/>
    <pageSetUpPr fitToPage="1"/>
  </sheetPr>
  <dimension ref="A1:J126"/>
  <sheetViews>
    <sheetView showGridLines="0" view="pageLayout" zoomScale="80" zoomScaleNormal="100" zoomScaleSheetLayoutView="80" zoomScalePageLayoutView="80" workbookViewId="0"/>
  </sheetViews>
  <sheetFormatPr defaultColWidth="4.5703125" defaultRowHeight="14.25" x14ac:dyDescent="0.2"/>
  <cols>
    <col min="1" max="1" width="3" style="37" customWidth="1"/>
    <col min="2" max="2" width="24" style="37" customWidth="1"/>
    <col min="3" max="5" width="12.28515625" style="37" customWidth="1"/>
    <col min="6" max="6" width="24" style="37" customWidth="1"/>
    <col min="7" max="9" width="12.28515625" style="37" customWidth="1"/>
    <col min="10" max="10" width="0.42578125" style="37" customWidth="1"/>
    <col min="11" max="16384" width="4.5703125" style="37"/>
  </cols>
  <sheetData>
    <row r="1" spans="1:9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9" ht="29.25" customHeight="1" x14ac:dyDescent="0.2">
      <c r="A2" s="237" t="s">
        <v>25</v>
      </c>
      <c r="B2" s="237"/>
      <c r="C2" s="237"/>
      <c r="D2" s="237"/>
      <c r="E2" s="237"/>
      <c r="F2" s="237"/>
      <c r="G2" s="237"/>
      <c r="H2" s="237"/>
      <c r="I2" s="237"/>
    </row>
    <row r="3" spans="1:9" ht="28.35" customHeight="1" x14ac:dyDescent="0.2">
      <c r="A3" s="39"/>
      <c r="B3" s="39"/>
      <c r="C3" s="39"/>
      <c r="D3" s="39"/>
      <c r="E3" s="39"/>
      <c r="F3" s="39"/>
      <c r="G3" s="39"/>
      <c r="H3" s="39"/>
      <c r="I3" s="39"/>
    </row>
    <row r="4" spans="1:9" ht="45" customHeight="1" x14ac:dyDescent="0.2">
      <c r="A4" s="288" t="s">
        <v>209</v>
      </c>
      <c r="B4" s="288"/>
      <c r="C4" s="288"/>
      <c r="D4" s="288"/>
      <c r="E4" s="288"/>
      <c r="F4" s="288"/>
      <c r="G4" s="288"/>
      <c r="H4" s="288"/>
      <c r="I4" s="288"/>
    </row>
    <row r="5" spans="1:9" ht="18.75" customHeight="1" x14ac:dyDescent="0.2">
      <c r="A5" s="39"/>
      <c r="B5" s="39"/>
      <c r="C5" s="39"/>
      <c r="D5" s="39"/>
      <c r="E5" s="39"/>
      <c r="F5" s="39"/>
      <c r="G5" s="39"/>
      <c r="H5" s="39"/>
      <c r="I5" s="39"/>
    </row>
    <row r="6" spans="1:9" ht="35.25" customHeight="1" x14ac:dyDescent="0.2">
      <c r="A6" s="289" t="s">
        <v>80</v>
      </c>
      <c r="B6" s="289"/>
      <c r="C6" s="289"/>
      <c r="D6" s="289"/>
      <c r="E6" s="289"/>
      <c r="F6" s="289"/>
      <c r="G6" s="289"/>
      <c r="H6" s="289"/>
      <c r="I6" s="289"/>
    </row>
    <row r="7" spans="1:9" x14ac:dyDescent="0.2">
      <c r="A7" s="39"/>
      <c r="B7" s="39"/>
      <c r="C7" s="39"/>
      <c r="D7" s="39"/>
      <c r="E7" s="39"/>
      <c r="F7" s="39"/>
      <c r="G7" s="39"/>
      <c r="H7" s="39"/>
      <c r="I7" s="39"/>
    </row>
    <row r="8" spans="1:9" x14ac:dyDescent="0.2">
      <c r="A8" s="39"/>
      <c r="B8" s="39"/>
      <c r="C8" s="39"/>
      <c r="D8" s="39"/>
      <c r="E8" s="39"/>
      <c r="F8" s="39"/>
      <c r="G8" s="39"/>
      <c r="H8" s="39"/>
      <c r="I8" s="39"/>
    </row>
    <row r="9" spans="1:9" ht="18" x14ac:dyDescent="0.2">
      <c r="A9" s="290" t="s">
        <v>81</v>
      </c>
      <c r="B9" s="290"/>
      <c r="C9" s="290"/>
      <c r="D9" s="290"/>
      <c r="E9" s="290"/>
      <c r="F9" s="290"/>
      <c r="G9" s="290"/>
      <c r="H9" s="290"/>
      <c r="I9" s="290"/>
    </row>
    <row r="10" spans="1:9" x14ac:dyDescent="0.2">
      <c r="A10" s="40"/>
      <c r="B10" s="40"/>
      <c r="C10" s="40"/>
      <c r="D10" s="40"/>
      <c r="E10" s="40"/>
      <c r="F10" s="40"/>
      <c r="G10" s="40"/>
      <c r="H10" s="40"/>
      <c r="I10" s="40"/>
    </row>
    <row r="11" spans="1:9" x14ac:dyDescent="0.2">
      <c r="A11" s="40" t="s">
        <v>82</v>
      </c>
      <c r="B11" s="40"/>
      <c r="C11" s="40"/>
      <c r="D11" s="40"/>
      <c r="E11" s="40"/>
      <c r="F11" s="40"/>
      <c r="G11" s="40"/>
      <c r="H11" s="40"/>
      <c r="I11" s="40"/>
    </row>
    <row r="12" spans="1:9" x14ac:dyDescent="0.2">
      <c r="A12" s="40" t="s">
        <v>21</v>
      </c>
      <c r="B12" s="40" t="s">
        <v>83</v>
      </c>
      <c r="C12" s="40"/>
      <c r="D12" s="40"/>
      <c r="E12" s="40"/>
      <c r="F12" s="40"/>
      <c r="G12" s="40"/>
      <c r="H12" s="40"/>
      <c r="I12" s="40"/>
    </row>
    <row r="13" spans="1:9" ht="15" x14ac:dyDescent="0.25">
      <c r="A13" s="40" t="s">
        <v>21</v>
      </c>
      <c r="B13" s="40" t="s">
        <v>170</v>
      </c>
      <c r="C13" s="40"/>
      <c r="D13" s="40"/>
      <c r="E13" s="40"/>
      <c r="F13" s="40"/>
      <c r="G13" s="40"/>
      <c r="H13" s="40"/>
      <c r="I13" s="40"/>
    </row>
    <row r="14" spans="1:9" x14ac:dyDescent="0.2">
      <c r="A14" s="40" t="s">
        <v>21</v>
      </c>
      <c r="B14" s="40" t="s">
        <v>84</v>
      </c>
      <c r="C14" s="40"/>
      <c r="D14" s="40"/>
      <c r="E14" s="40"/>
      <c r="F14" s="40"/>
      <c r="G14" s="40"/>
      <c r="H14" s="40"/>
      <c r="I14" s="40"/>
    </row>
    <row r="15" spans="1:9" x14ac:dyDescent="0.2">
      <c r="A15" s="40" t="s">
        <v>21</v>
      </c>
      <c r="B15" s="40" t="s">
        <v>85</v>
      </c>
      <c r="C15" s="40"/>
      <c r="D15" s="40"/>
      <c r="E15" s="40"/>
      <c r="F15" s="40"/>
      <c r="G15" s="40"/>
      <c r="H15" s="40"/>
      <c r="I15" s="40"/>
    </row>
    <row r="16" spans="1:9" x14ac:dyDescent="0.2">
      <c r="A16" s="40"/>
      <c r="B16" s="40"/>
      <c r="C16" s="40"/>
      <c r="D16" s="40"/>
      <c r="E16" s="40"/>
      <c r="F16" s="40"/>
      <c r="G16" s="40"/>
      <c r="H16" s="40"/>
      <c r="I16" s="40"/>
    </row>
    <row r="17" spans="1:9" x14ac:dyDescent="0.2">
      <c r="A17" s="41" t="s">
        <v>86</v>
      </c>
      <c r="B17" s="241" t="s">
        <v>88</v>
      </c>
      <c r="C17" s="241"/>
      <c r="D17" s="241"/>
      <c r="E17" s="241"/>
      <c r="F17" s="241"/>
      <c r="G17" s="241"/>
      <c r="H17" s="241"/>
      <c r="I17" s="241"/>
    </row>
    <row r="18" spans="1:9" ht="5.85" customHeight="1" x14ac:dyDescent="0.2">
      <c r="A18" s="41"/>
      <c r="B18" s="42"/>
      <c r="C18" s="42"/>
      <c r="D18" s="42"/>
      <c r="E18" s="42"/>
      <c r="F18" s="42"/>
      <c r="G18" s="42"/>
      <c r="H18" s="42"/>
      <c r="I18" s="42"/>
    </row>
    <row r="19" spans="1:9" ht="60.75" customHeight="1" x14ac:dyDescent="0.2">
      <c r="A19" s="43" t="s">
        <v>87</v>
      </c>
      <c r="B19" s="292" t="s">
        <v>171</v>
      </c>
      <c r="C19" s="292"/>
      <c r="D19" s="292"/>
      <c r="E19" s="292"/>
      <c r="F19" s="292"/>
      <c r="G19" s="292"/>
      <c r="H19" s="292"/>
      <c r="I19" s="292"/>
    </row>
    <row r="20" spans="1:9" ht="5.85" customHeight="1" x14ac:dyDescent="0.2">
      <c r="A20" s="43"/>
      <c r="B20" s="44"/>
      <c r="C20" s="44"/>
      <c r="D20" s="44"/>
      <c r="E20" s="44"/>
      <c r="F20" s="44"/>
      <c r="G20" s="44"/>
      <c r="H20" s="44"/>
      <c r="I20" s="44"/>
    </row>
    <row r="21" spans="1:9" ht="58.5" customHeight="1" x14ac:dyDescent="0.2">
      <c r="A21" s="43" t="s">
        <v>89</v>
      </c>
      <c r="B21" s="292" t="s">
        <v>96</v>
      </c>
      <c r="C21" s="292"/>
      <c r="D21" s="292"/>
      <c r="E21" s="292"/>
      <c r="F21" s="292"/>
      <c r="G21" s="292"/>
      <c r="H21" s="292"/>
      <c r="I21" s="292"/>
    </row>
    <row r="22" spans="1:9" ht="5.85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</row>
    <row r="23" spans="1:9" ht="58.5" customHeight="1" x14ac:dyDescent="0.2">
      <c r="A23" s="43" t="s">
        <v>90</v>
      </c>
      <c r="B23" s="293" t="s">
        <v>97</v>
      </c>
      <c r="C23" s="293"/>
      <c r="D23" s="293"/>
      <c r="E23" s="293"/>
      <c r="F23" s="293"/>
      <c r="G23" s="293"/>
      <c r="H23" s="293"/>
      <c r="I23" s="293"/>
    </row>
    <row r="24" spans="1:9" ht="5.85" customHeight="1" x14ac:dyDescent="0.2">
      <c r="A24" s="43"/>
      <c r="B24" s="45"/>
      <c r="C24" s="45"/>
      <c r="D24" s="45"/>
      <c r="E24" s="45"/>
      <c r="F24" s="45"/>
      <c r="G24" s="45"/>
      <c r="H24" s="45"/>
      <c r="I24" s="45"/>
    </row>
    <row r="25" spans="1:9" ht="31.5" customHeight="1" x14ac:dyDescent="0.2">
      <c r="A25" s="43" t="s">
        <v>91</v>
      </c>
      <c r="B25" s="293" t="s">
        <v>98</v>
      </c>
      <c r="C25" s="293"/>
      <c r="D25" s="293"/>
      <c r="E25" s="293"/>
      <c r="F25" s="293"/>
      <c r="G25" s="293"/>
      <c r="H25" s="293"/>
      <c r="I25" s="293"/>
    </row>
    <row r="26" spans="1:9" ht="5.85" customHeight="1" x14ac:dyDescent="0.2">
      <c r="A26" s="43"/>
      <c r="B26" s="293"/>
      <c r="C26" s="293"/>
      <c r="D26" s="293"/>
      <c r="E26" s="293"/>
      <c r="F26" s="293"/>
      <c r="G26" s="293"/>
      <c r="H26" s="293"/>
      <c r="I26" s="293"/>
    </row>
    <row r="27" spans="1:9" ht="15.75" customHeight="1" x14ac:dyDescent="0.2">
      <c r="A27" s="43" t="s">
        <v>92</v>
      </c>
      <c r="B27" s="293" t="s">
        <v>99</v>
      </c>
      <c r="C27" s="293"/>
      <c r="D27" s="293"/>
      <c r="E27" s="293"/>
      <c r="F27" s="293"/>
      <c r="G27" s="293"/>
      <c r="H27" s="293"/>
      <c r="I27" s="293"/>
    </row>
    <row r="28" spans="1:9" x14ac:dyDescent="0.2">
      <c r="A28" s="43"/>
      <c r="B28" s="45"/>
      <c r="C28" s="45"/>
      <c r="D28" s="45"/>
      <c r="E28" s="45"/>
      <c r="F28" s="45"/>
      <c r="G28" s="45"/>
      <c r="H28" s="45"/>
      <c r="I28" s="45"/>
    </row>
    <row r="29" spans="1:9" ht="15" x14ac:dyDescent="0.2">
      <c r="A29" s="46" t="s">
        <v>100</v>
      </c>
      <c r="B29" s="43"/>
      <c r="C29" s="43"/>
      <c r="D29" s="43"/>
      <c r="E29" s="43"/>
      <c r="F29" s="43"/>
      <c r="G29" s="43"/>
      <c r="H29" s="43"/>
      <c r="I29" s="43"/>
    </row>
    <row r="30" spans="1:9" x14ac:dyDescent="0.2">
      <c r="A30" s="43"/>
      <c r="B30" s="43"/>
      <c r="C30" s="43"/>
      <c r="D30" s="43"/>
      <c r="E30" s="43"/>
      <c r="F30" s="43"/>
      <c r="G30" s="43"/>
      <c r="H30" s="43"/>
      <c r="I30" s="43"/>
    </row>
    <row r="31" spans="1:9" x14ac:dyDescent="0.2">
      <c r="A31" s="43" t="s">
        <v>93</v>
      </c>
      <c r="B31" s="241" t="s">
        <v>101</v>
      </c>
      <c r="C31" s="241"/>
      <c r="D31" s="241"/>
      <c r="E31" s="241"/>
      <c r="F31" s="241"/>
      <c r="G31" s="241"/>
      <c r="H31" s="241"/>
      <c r="I31" s="241"/>
    </row>
    <row r="32" spans="1:9" ht="5.85" customHeight="1" x14ac:dyDescent="0.2">
      <c r="A32" s="43"/>
      <c r="B32" s="294"/>
      <c r="C32" s="294"/>
      <c r="D32" s="294"/>
      <c r="E32" s="294"/>
      <c r="F32" s="294"/>
      <c r="G32" s="294"/>
      <c r="H32" s="294"/>
      <c r="I32" s="294"/>
    </row>
    <row r="33" spans="1:9" x14ac:dyDescent="0.2">
      <c r="A33" s="43" t="s">
        <v>94</v>
      </c>
      <c r="B33" s="294" t="s">
        <v>102</v>
      </c>
      <c r="C33" s="294"/>
      <c r="D33" s="294"/>
      <c r="E33" s="294"/>
      <c r="F33" s="294"/>
      <c r="G33" s="294"/>
      <c r="H33" s="294"/>
      <c r="I33" s="294"/>
    </row>
    <row r="34" spans="1:9" ht="5.85" customHeight="1" x14ac:dyDescent="0.2">
      <c r="A34" s="43"/>
      <c r="B34" s="294"/>
      <c r="C34" s="294"/>
      <c r="D34" s="294"/>
      <c r="E34" s="294"/>
      <c r="F34" s="294"/>
      <c r="G34" s="294"/>
      <c r="H34" s="294"/>
      <c r="I34" s="294"/>
    </row>
    <row r="35" spans="1:9" x14ac:dyDescent="0.2">
      <c r="A35" s="43" t="s">
        <v>95</v>
      </c>
      <c r="B35" s="294" t="s">
        <v>103</v>
      </c>
      <c r="C35" s="294"/>
      <c r="D35" s="294"/>
      <c r="E35" s="294"/>
      <c r="F35" s="294"/>
      <c r="G35" s="294"/>
      <c r="H35" s="294"/>
      <c r="I35" s="294"/>
    </row>
    <row r="36" spans="1:9" x14ac:dyDescent="0.2">
      <c r="A36" s="39"/>
      <c r="B36" s="291"/>
      <c r="C36" s="291"/>
      <c r="D36" s="291"/>
      <c r="E36" s="291"/>
      <c r="F36" s="291"/>
      <c r="G36" s="291"/>
      <c r="H36" s="291"/>
      <c r="I36" s="291"/>
    </row>
    <row r="37" spans="1:9" ht="28.35" customHeight="1" x14ac:dyDescent="0.2">
      <c r="A37" s="39"/>
      <c r="B37" s="295" t="s">
        <v>79</v>
      </c>
      <c r="C37" s="296"/>
      <c r="D37" s="296"/>
      <c r="E37" s="296"/>
      <c r="F37" s="296" t="s">
        <v>104</v>
      </c>
      <c r="G37" s="296"/>
      <c r="H37" s="296"/>
      <c r="I37" s="297"/>
    </row>
    <row r="38" spans="1:9" x14ac:dyDescent="0.2">
      <c r="A38" s="39"/>
      <c r="B38" s="298" t="s">
        <v>105</v>
      </c>
      <c r="C38" s="299" t="s">
        <v>106</v>
      </c>
      <c r="D38" s="299"/>
      <c r="E38" s="299"/>
      <c r="F38" s="298" t="s">
        <v>105</v>
      </c>
      <c r="G38" s="299" t="s">
        <v>106</v>
      </c>
      <c r="H38" s="299"/>
      <c r="I38" s="299"/>
    </row>
    <row r="39" spans="1:9" x14ac:dyDescent="0.2">
      <c r="A39" s="39"/>
      <c r="B39" s="298"/>
      <c r="C39" s="52" t="s">
        <v>107</v>
      </c>
      <c r="D39" s="52" t="s">
        <v>108</v>
      </c>
      <c r="E39" s="52" t="s">
        <v>109</v>
      </c>
      <c r="F39" s="298"/>
      <c r="G39" s="52" t="s">
        <v>107</v>
      </c>
      <c r="H39" s="52" t="s">
        <v>108</v>
      </c>
      <c r="I39" s="52" t="s">
        <v>109</v>
      </c>
    </row>
    <row r="40" spans="1:9" x14ac:dyDescent="0.2">
      <c r="A40" s="39"/>
      <c r="B40" s="53" t="s">
        <v>3</v>
      </c>
      <c r="C40" s="54" t="s">
        <v>110</v>
      </c>
      <c r="D40" s="54" t="s">
        <v>111</v>
      </c>
      <c r="E40" s="54" t="s">
        <v>111</v>
      </c>
      <c r="F40" s="53" t="s">
        <v>3</v>
      </c>
      <c r="G40" s="54"/>
      <c r="H40" s="54"/>
      <c r="I40" s="54"/>
    </row>
    <row r="41" spans="1:9" x14ac:dyDescent="0.2">
      <c r="A41" s="39"/>
      <c r="B41" s="55" t="s">
        <v>112</v>
      </c>
      <c r="C41" s="56" t="s">
        <v>113</v>
      </c>
      <c r="D41" s="56" t="s">
        <v>111</v>
      </c>
      <c r="E41" s="56" t="s">
        <v>111</v>
      </c>
      <c r="F41" s="55" t="s">
        <v>112</v>
      </c>
      <c r="G41" s="56" t="s">
        <v>113</v>
      </c>
      <c r="H41" s="56" t="s">
        <v>114</v>
      </c>
      <c r="I41" s="56" t="s">
        <v>115</v>
      </c>
    </row>
    <row r="42" spans="1:9" x14ac:dyDescent="0.2">
      <c r="A42" s="39"/>
      <c r="B42" s="53" t="s">
        <v>7</v>
      </c>
      <c r="C42" s="54" t="s">
        <v>110</v>
      </c>
      <c r="D42" s="54" t="s">
        <v>116</v>
      </c>
      <c r="E42" s="54" t="s">
        <v>116</v>
      </c>
      <c r="F42" s="53" t="s">
        <v>7</v>
      </c>
      <c r="G42" s="54"/>
      <c r="H42" s="54"/>
      <c r="I42" s="54"/>
    </row>
    <row r="43" spans="1:9" x14ac:dyDescent="0.2">
      <c r="A43" s="39"/>
      <c r="B43" s="55" t="s">
        <v>9</v>
      </c>
      <c r="C43" s="56" t="s">
        <v>110</v>
      </c>
      <c r="D43" s="56" t="s">
        <v>110</v>
      </c>
      <c r="E43" s="56" t="s">
        <v>110</v>
      </c>
      <c r="F43" s="55" t="s">
        <v>9</v>
      </c>
      <c r="G43" s="56"/>
      <c r="H43" s="56"/>
      <c r="I43" s="56"/>
    </row>
    <row r="44" spans="1:9" x14ac:dyDescent="0.2">
      <c r="A44" s="39"/>
      <c r="B44" s="53" t="s">
        <v>10</v>
      </c>
      <c r="C44" s="54" t="s">
        <v>113</v>
      </c>
      <c r="D44" s="54" t="s">
        <v>117</v>
      </c>
      <c r="E44" s="54" t="s">
        <v>117</v>
      </c>
      <c r="F44" s="53" t="s">
        <v>10</v>
      </c>
      <c r="G44" s="54" t="s">
        <v>113</v>
      </c>
      <c r="H44" s="54" t="s">
        <v>118</v>
      </c>
      <c r="I44" s="54" t="s">
        <v>119</v>
      </c>
    </row>
    <row r="45" spans="1:9" x14ac:dyDescent="0.2">
      <c r="A45" s="39"/>
      <c r="B45" s="55" t="s">
        <v>8</v>
      </c>
      <c r="C45" s="56" t="s">
        <v>113</v>
      </c>
      <c r="D45" s="56" t="s">
        <v>120</v>
      </c>
      <c r="E45" s="56" t="s">
        <v>120</v>
      </c>
      <c r="F45" s="55" t="s">
        <v>8</v>
      </c>
      <c r="G45" s="56" t="s">
        <v>113</v>
      </c>
      <c r="H45" s="56" t="s">
        <v>121</v>
      </c>
      <c r="I45" s="56" t="s">
        <v>122</v>
      </c>
    </row>
    <row r="46" spans="1:9" x14ac:dyDescent="0.2">
      <c r="A46" s="39"/>
      <c r="B46" s="53" t="s">
        <v>4</v>
      </c>
      <c r="C46" s="54" t="s">
        <v>113</v>
      </c>
      <c r="D46" s="54" t="s">
        <v>123</v>
      </c>
      <c r="E46" s="54" t="s">
        <v>123</v>
      </c>
      <c r="F46" s="53" t="s">
        <v>4</v>
      </c>
      <c r="G46" s="54" t="s">
        <v>113</v>
      </c>
      <c r="H46" s="54" t="s">
        <v>111</v>
      </c>
      <c r="I46" s="54" t="s">
        <v>124</v>
      </c>
    </row>
    <row r="47" spans="1:9" x14ac:dyDescent="0.2">
      <c r="A47" s="39"/>
      <c r="B47" s="55" t="s">
        <v>200</v>
      </c>
      <c r="C47" s="56" t="s">
        <v>113</v>
      </c>
      <c r="D47" s="56" t="s">
        <v>201</v>
      </c>
      <c r="E47" s="56" t="s">
        <v>201</v>
      </c>
      <c r="F47" s="55" t="s">
        <v>200</v>
      </c>
      <c r="G47" s="56" t="s">
        <v>113</v>
      </c>
      <c r="H47" s="56" t="s">
        <v>202</v>
      </c>
      <c r="I47" s="56" t="s">
        <v>203</v>
      </c>
    </row>
    <row r="48" spans="1:9" x14ac:dyDescent="0.2">
      <c r="A48" s="39"/>
      <c r="B48" s="53" t="s">
        <v>224</v>
      </c>
      <c r="C48" s="54" t="s">
        <v>113</v>
      </c>
      <c r="D48" s="54" t="s">
        <v>116</v>
      </c>
      <c r="E48" s="54" t="s">
        <v>116</v>
      </c>
      <c r="F48" s="53" t="s">
        <v>224</v>
      </c>
      <c r="G48" s="54" t="s">
        <v>113</v>
      </c>
      <c r="H48" s="54" t="s">
        <v>227</v>
      </c>
      <c r="I48" s="54" t="s">
        <v>228</v>
      </c>
    </row>
    <row r="49" spans="1:9" x14ac:dyDescent="0.2">
      <c r="A49" s="39"/>
      <c r="B49" s="55" t="s">
        <v>223</v>
      </c>
      <c r="C49" s="56" t="s">
        <v>113</v>
      </c>
      <c r="D49" s="56" t="s">
        <v>229</v>
      </c>
      <c r="E49" s="56" t="s">
        <v>229</v>
      </c>
      <c r="F49" s="55" t="s">
        <v>223</v>
      </c>
      <c r="G49" s="56" t="s">
        <v>113</v>
      </c>
      <c r="H49" s="56" t="s">
        <v>230</v>
      </c>
      <c r="I49" s="56" t="s">
        <v>231</v>
      </c>
    </row>
    <row r="50" spans="1:9" x14ac:dyDescent="0.2">
      <c r="A50" s="39"/>
      <c r="B50" s="216" t="s">
        <v>257</v>
      </c>
      <c r="C50" s="217" t="s">
        <v>113</v>
      </c>
      <c r="D50" s="217" t="s">
        <v>258</v>
      </c>
      <c r="E50" s="217" t="s">
        <v>258</v>
      </c>
      <c r="F50" s="216" t="s">
        <v>257</v>
      </c>
      <c r="G50" s="217" t="s">
        <v>113</v>
      </c>
      <c r="H50" s="217" t="s">
        <v>259</v>
      </c>
      <c r="I50" s="217" t="s">
        <v>260</v>
      </c>
    </row>
    <row r="51" spans="1:9" x14ac:dyDescent="0.2">
      <c r="A51" s="39"/>
      <c r="B51" s="55" t="s">
        <v>248</v>
      </c>
      <c r="C51" s="56" t="s">
        <v>113</v>
      </c>
      <c r="D51" s="56" t="s">
        <v>249</v>
      </c>
      <c r="E51" s="56" t="s">
        <v>249</v>
      </c>
      <c r="F51" s="55" t="s">
        <v>248</v>
      </c>
      <c r="G51" s="56" t="s">
        <v>113</v>
      </c>
      <c r="H51" s="56" t="s">
        <v>250</v>
      </c>
      <c r="I51" s="56" t="s">
        <v>251</v>
      </c>
    </row>
    <row r="52" spans="1:9" ht="30.75" customHeight="1" x14ac:dyDescent="0.2">
      <c r="A52" s="39"/>
      <c r="B52" s="51" t="s">
        <v>125</v>
      </c>
      <c r="C52" s="52" t="s">
        <v>126</v>
      </c>
      <c r="D52" s="52" t="s">
        <v>126</v>
      </c>
      <c r="E52" s="52" t="s">
        <v>126</v>
      </c>
      <c r="F52" s="51" t="s">
        <v>125</v>
      </c>
      <c r="G52" s="52" t="s">
        <v>127</v>
      </c>
      <c r="H52" s="52" t="s">
        <v>128</v>
      </c>
      <c r="I52" s="52" t="s">
        <v>129</v>
      </c>
    </row>
    <row r="53" spans="1:9" ht="25.5" customHeight="1" x14ac:dyDescent="0.2">
      <c r="A53" s="39"/>
      <c r="B53" s="55" t="s">
        <v>130</v>
      </c>
      <c r="C53" s="56" t="s">
        <v>131</v>
      </c>
      <c r="D53" s="56" t="s">
        <v>132</v>
      </c>
      <c r="E53" s="56" t="s">
        <v>133</v>
      </c>
      <c r="F53" s="55" t="s">
        <v>130</v>
      </c>
      <c r="G53" s="56" t="s">
        <v>134</v>
      </c>
      <c r="H53" s="56" t="s">
        <v>135</v>
      </c>
      <c r="I53" s="56" t="s">
        <v>136</v>
      </c>
    </row>
    <row r="54" spans="1:9" ht="25.5" x14ac:dyDescent="0.2">
      <c r="A54" s="39"/>
      <c r="B54" s="53" t="s">
        <v>137</v>
      </c>
      <c r="C54" s="54">
        <v>12</v>
      </c>
      <c r="D54" s="54">
        <v>13</v>
      </c>
      <c r="E54" s="54">
        <v>14</v>
      </c>
      <c r="F54" s="53" t="s">
        <v>137</v>
      </c>
      <c r="G54" s="54">
        <v>24</v>
      </c>
      <c r="H54" s="54">
        <v>28</v>
      </c>
      <c r="I54" s="54">
        <v>25</v>
      </c>
    </row>
    <row r="55" spans="1:9" x14ac:dyDescent="0.2">
      <c r="A55" s="39"/>
      <c r="B55" s="300" t="s">
        <v>138</v>
      </c>
      <c r="C55" s="300"/>
      <c r="D55" s="300"/>
      <c r="E55" s="300"/>
      <c r="F55" s="300" t="s">
        <v>138</v>
      </c>
      <c r="G55" s="300"/>
      <c r="H55" s="300"/>
      <c r="I55" s="300"/>
    </row>
    <row r="56" spans="1:9" ht="14.25" customHeight="1" x14ac:dyDescent="0.2">
      <c r="A56" s="39"/>
      <c r="B56" s="53" t="s">
        <v>139</v>
      </c>
      <c r="C56" s="54">
        <v>18</v>
      </c>
      <c r="D56" s="54">
        <v>19</v>
      </c>
      <c r="E56" s="54">
        <v>20</v>
      </c>
      <c r="F56" s="53" t="s">
        <v>139</v>
      </c>
      <c r="G56" s="54">
        <v>15</v>
      </c>
      <c r="H56" s="54">
        <v>13</v>
      </c>
      <c r="I56" s="54">
        <v>14</v>
      </c>
    </row>
    <row r="57" spans="1:9" ht="28.35" customHeight="1" x14ac:dyDescent="0.2">
      <c r="A57" s="39"/>
      <c r="B57" s="39"/>
      <c r="C57" s="39"/>
      <c r="D57" s="39"/>
      <c r="E57" s="39"/>
      <c r="F57" s="39"/>
      <c r="G57" s="39"/>
      <c r="H57" s="39"/>
      <c r="I57" s="39"/>
    </row>
    <row r="58" spans="1:9" ht="15.75" x14ac:dyDescent="0.2">
      <c r="A58" s="39"/>
      <c r="B58" s="295" t="s">
        <v>140</v>
      </c>
      <c r="C58" s="296"/>
      <c r="D58" s="296"/>
      <c r="E58" s="296"/>
      <c r="F58" s="296" t="s">
        <v>141</v>
      </c>
      <c r="G58" s="296"/>
      <c r="H58" s="296"/>
      <c r="I58" s="297"/>
    </row>
    <row r="59" spans="1:9" x14ac:dyDescent="0.2">
      <c r="A59" s="39"/>
      <c r="B59" s="298" t="s">
        <v>105</v>
      </c>
      <c r="C59" s="299" t="s">
        <v>106</v>
      </c>
      <c r="D59" s="299"/>
      <c r="E59" s="299"/>
      <c r="F59" s="298" t="s">
        <v>105</v>
      </c>
      <c r="G59" s="299" t="s">
        <v>106</v>
      </c>
      <c r="H59" s="299"/>
      <c r="I59" s="299"/>
    </row>
    <row r="60" spans="1:9" x14ac:dyDescent="0.2">
      <c r="A60" s="39"/>
      <c r="B60" s="298"/>
      <c r="C60" s="52" t="s">
        <v>107</v>
      </c>
      <c r="D60" s="52" t="s">
        <v>108</v>
      </c>
      <c r="E60" s="52" t="s">
        <v>109</v>
      </c>
      <c r="F60" s="298"/>
      <c r="G60" s="52" t="s">
        <v>107</v>
      </c>
      <c r="H60" s="52" t="s">
        <v>108</v>
      </c>
      <c r="I60" s="52" t="s">
        <v>109</v>
      </c>
    </row>
    <row r="61" spans="1:9" x14ac:dyDescent="0.2">
      <c r="A61" s="39"/>
      <c r="B61" s="53" t="s">
        <v>3</v>
      </c>
      <c r="C61" s="54"/>
      <c r="D61" s="54"/>
      <c r="E61" s="54"/>
      <c r="F61" s="53" t="s">
        <v>3</v>
      </c>
      <c r="G61" s="54"/>
      <c r="H61" s="54"/>
      <c r="I61" s="54"/>
    </row>
    <row r="62" spans="1:9" x14ac:dyDescent="0.2">
      <c r="A62" s="39"/>
      <c r="B62" s="55" t="s">
        <v>112</v>
      </c>
      <c r="C62" s="56" t="s">
        <v>113</v>
      </c>
      <c r="D62" s="56" t="s">
        <v>142</v>
      </c>
      <c r="E62" s="56" t="s">
        <v>120</v>
      </c>
      <c r="F62" s="55" t="s">
        <v>112</v>
      </c>
      <c r="G62" s="56" t="s">
        <v>113</v>
      </c>
      <c r="H62" s="56" t="s">
        <v>142</v>
      </c>
      <c r="I62" s="56" t="s">
        <v>142</v>
      </c>
    </row>
    <row r="63" spans="1:9" x14ac:dyDescent="0.2">
      <c r="A63" s="39"/>
      <c r="B63" s="53" t="s">
        <v>7</v>
      </c>
      <c r="C63" s="54"/>
      <c r="D63" s="54"/>
      <c r="E63" s="54"/>
      <c r="F63" s="53" t="s">
        <v>7</v>
      </c>
      <c r="G63" s="54"/>
      <c r="H63" s="54"/>
      <c r="I63" s="54"/>
    </row>
    <row r="64" spans="1:9" x14ac:dyDescent="0.2">
      <c r="A64" s="39"/>
      <c r="B64" s="55" t="s">
        <v>9</v>
      </c>
      <c r="C64" s="56"/>
      <c r="D64" s="56"/>
      <c r="E64" s="56"/>
      <c r="F64" s="55" t="s">
        <v>9</v>
      </c>
      <c r="G64" s="56"/>
      <c r="H64" s="56"/>
      <c r="I64" s="56"/>
    </row>
    <row r="65" spans="1:9" x14ac:dyDescent="0.2">
      <c r="A65" s="39"/>
      <c r="B65" s="53" t="s">
        <v>10</v>
      </c>
      <c r="C65" s="54" t="s">
        <v>113</v>
      </c>
      <c r="D65" s="54" t="s">
        <v>143</v>
      </c>
      <c r="E65" s="54" t="s">
        <v>144</v>
      </c>
      <c r="F65" s="53" t="s">
        <v>10</v>
      </c>
      <c r="G65" s="54" t="s">
        <v>113</v>
      </c>
      <c r="H65" s="54" t="s">
        <v>143</v>
      </c>
      <c r="I65" s="54" t="s">
        <v>143</v>
      </c>
    </row>
    <row r="66" spans="1:9" x14ac:dyDescent="0.2">
      <c r="A66" s="39"/>
      <c r="B66" s="55" t="s">
        <v>8</v>
      </c>
      <c r="C66" s="56" t="s">
        <v>113</v>
      </c>
      <c r="D66" s="56" t="s">
        <v>145</v>
      </c>
      <c r="E66" s="56" t="s">
        <v>146</v>
      </c>
      <c r="F66" s="55" t="s">
        <v>8</v>
      </c>
      <c r="G66" s="56" t="s">
        <v>113</v>
      </c>
      <c r="H66" s="56" t="s">
        <v>145</v>
      </c>
      <c r="I66" s="56" t="s">
        <v>145</v>
      </c>
    </row>
    <row r="67" spans="1:9" x14ac:dyDescent="0.2">
      <c r="A67" s="39"/>
      <c r="B67" s="53" t="s">
        <v>4</v>
      </c>
      <c r="C67" s="54" t="s">
        <v>113</v>
      </c>
      <c r="D67" s="54" t="s">
        <v>147</v>
      </c>
      <c r="E67" s="54" t="s">
        <v>148</v>
      </c>
      <c r="F67" s="53" t="s">
        <v>4</v>
      </c>
      <c r="G67" s="54" t="s">
        <v>113</v>
      </c>
      <c r="H67" s="54" t="s">
        <v>147</v>
      </c>
      <c r="I67" s="54" t="s">
        <v>147</v>
      </c>
    </row>
    <row r="68" spans="1:9" x14ac:dyDescent="0.2">
      <c r="A68" s="39"/>
      <c r="B68" s="55" t="s">
        <v>200</v>
      </c>
      <c r="C68" s="56" t="s">
        <v>113</v>
      </c>
      <c r="D68" s="56" t="s">
        <v>204</v>
      </c>
      <c r="E68" s="56" t="s">
        <v>205</v>
      </c>
      <c r="F68" s="55" t="s">
        <v>200</v>
      </c>
      <c r="G68" s="56" t="s">
        <v>113</v>
      </c>
      <c r="H68" s="56" t="s">
        <v>204</v>
      </c>
      <c r="I68" s="56" t="s">
        <v>204</v>
      </c>
    </row>
    <row r="69" spans="1:9" x14ac:dyDescent="0.2">
      <c r="A69" s="39"/>
      <c r="B69" s="53" t="s">
        <v>224</v>
      </c>
      <c r="C69" s="54" t="s">
        <v>113</v>
      </c>
      <c r="D69" s="54" t="s">
        <v>232</v>
      </c>
      <c r="E69" s="54" t="s">
        <v>233</v>
      </c>
      <c r="F69" s="53" t="s">
        <v>224</v>
      </c>
      <c r="G69" s="54" t="s">
        <v>113</v>
      </c>
      <c r="H69" s="54" t="s">
        <v>232</v>
      </c>
      <c r="I69" s="54" t="s">
        <v>232</v>
      </c>
    </row>
    <row r="70" spans="1:9" x14ac:dyDescent="0.2">
      <c r="A70" s="39"/>
      <c r="B70" s="55" t="s">
        <v>223</v>
      </c>
      <c r="C70" s="56" t="s">
        <v>113</v>
      </c>
      <c r="D70" s="56" t="s">
        <v>234</v>
      </c>
      <c r="E70" s="56" t="s">
        <v>235</v>
      </c>
      <c r="F70" s="55" t="s">
        <v>223</v>
      </c>
      <c r="G70" s="56" t="s">
        <v>113</v>
      </c>
      <c r="H70" s="56" t="s">
        <v>234</v>
      </c>
      <c r="I70" s="56" t="s">
        <v>234</v>
      </c>
    </row>
    <row r="71" spans="1:9" x14ac:dyDescent="0.2">
      <c r="A71" s="39"/>
      <c r="B71" s="216" t="s">
        <v>257</v>
      </c>
      <c r="C71" s="217" t="s">
        <v>113</v>
      </c>
      <c r="D71" s="217" t="s">
        <v>261</v>
      </c>
      <c r="E71" s="217" t="s">
        <v>262</v>
      </c>
      <c r="F71" s="216" t="s">
        <v>257</v>
      </c>
      <c r="G71" s="217" t="s">
        <v>113</v>
      </c>
      <c r="H71" s="217" t="s">
        <v>261</v>
      </c>
      <c r="I71" s="217" t="s">
        <v>261</v>
      </c>
    </row>
    <row r="72" spans="1:9" ht="13.5" customHeight="1" x14ac:dyDescent="0.2">
      <c r="A72" s="39"/>
      <c r="B72" s="55" t="s">
        <v>248</v>
      </c>
      <c r="C72" s="56" t="s">
        <v>113</v>
      </c>
      <c r="D72" s="56" t="s">
        <v>252</v>
      </c>
      <c r="E72" s="56" t="s">
        <v>253</v>
      </c>
      <c r="F72" s="55" t="s">
        <v>248</v>
      </c>
      <c r="G72" s="56" t="s">
        <v>113</v>
      </c>
      <c r="H72" s="56" t="s">
        <v>252</v>
      </c>
      <c r="I72" s="56" t="s">
        <v>252</v>
      </c>
    </row>
    <row r="73" spans="1:9" ht="31.5" customHeight="1" x14ac:dyDescent="0.2">
      <c r="A73" s="39"/>
      <c r="B73" s="51" t="s">
        <v>125</v>
      </c>
      <c r="C73" s="52" t="s">
        <v>149</v>
      </c>
      <c r="D73" s="52" t="s">
        <v>150</v>
      </c>
      <c r="E73" s="52" t="s">
        <v>151</v>
      </c>
      <c r="F73" s="51" t="s">
        <v>125</v>
      </c>
      <c r="G73" s="52" t="s">
        <v>152</v>
      </c>
      <c r="H73" s="52" t="s">
        <v>150</v>
      </c>
      <c r="I73" s="52" t="s">
        <v>150</v>
      </c>
    </row>
    <row r="74" spans="1:9" ht="25.5" x14ac:dyDescent="0.2">
      <c r="A74" s="39"/>
      <c r="B74" s="55" t="s">
        <v>130</v>
      </c>
      <c r="C74" s="56" t="s">
        <v>134</v>
      </c>
      <c r="D74" s="56" t="s">
        <v>153</v>
      </c>
      <c r="E74" s="56" t="s">
        <v>136</v>
      </c>
      <c r="F74" s="55" t="s">
        <v>130</v>
      </c>
      <c r="G74" s="56" t="s">
        <v>134</v>
      </c>
      <c r="H74" s="56" t="s">
        <v>153</v>
      </c>
      <c r="I74" s="56" t="s">
        <v>136</v>
      </c>
    </row>
    <row r="75" spans="1:9" ht="26.25" customHeight="1" x14ac:dyDescent="0.2">
      <c r="A75" s="39"/>
      <c r="B75" s="53" t="s">
        <v>137</v>
      </c>
      <c r="C75" s="54">
        <v>20</v>
      </c>
      <c r="D75" s="54">
        <v>22</v>
      </c>
      <c r="E75" s="54">
        <v>21</v>
      </c>
      <c r="F75" s="53" t="s">
        <v>137</v>
      </c>
      <c r="G75" s="54">
        <v>20</v>
      </c>
      <c r="H75" s="54">
        <v>22</v>
      </c>
      <c r="I75" s="54">
        <v>21</v>
      </c>
    </row>
    <row r="76" spans="1:9" ht="14.25" customHeight="1" x14ac:dyDescent="0.2">
      <c r="A76" s="39"/>
      <c r="B76" s="300" t="s">
        <v>138</v>
      </c>
      <c r="C76" s="300"/>
      <c r="D76" s="300"/>
      <c r="E76" s="300"/>
      <c r="F76" s="300" t="s">
        <v>138</v>
      </c>
      <c r="G76" s="300"/>
      <c r="H76" s="300"/>
      <c r="I76" s="300"/>
    </row>
    <row r="77" spans="1:9" ht="28.35" customHeight="1" x14ac:dyDescent="0.2">
      <c r="A77" s="39"/>
      <c r="B77" s="53" t="s">
        <v>139</v>
      </c>
      <c r="C77" s="54">
        <v>7</v>
      </c>
      <c r="D77" s="54">
        <v>9</v>
      </c>
      <c r="E77" s="54">
        <v>8</v>
      </c>
      <c r="F77" s="53" t="s">
        <v>139</v>
      </c>
      <c r="G77" s="54">
        <v>7</v>
      </c>
      <c r="H77" s="54">
        <v>9</v>
      </c>
      <c r="I77" s="54">
        <v>8</v>
      </c>
    </row>
    <row r="78" spans="1:9" x14ac:dyDescent="0.2">
      <c r="A78" s="39"/>
      <c r="B78" s="39"/>
      <c r="C78" s="39"/>
      <c r="D78" s="39"/>
      <c r="E78" s="39"/>
      <c r="F78" s="39"/>
      <c r="G78" s="39"/>
      <c r="H78" s="39"/>
      <c r="I78" s="39"/>
    </row>
    <row r="79" spans="1:9" ht="15.75" x14ac:dyDescent="0.2">
      <c r="A79" s="39"/>
      <c r="B79" s="295" t="s">
        <v>154</v>
      </c>
      <c r="C79" s="296"/>
      <c r="D79" s="296"/>
      <c r="E79" s="296"/>
      <c r="F79" s="296" t="s">
        <v>155</v>
      </c>
      <c r="G79" s="296"/>
      <c r="H79" s="296"/>
      <c r="I79" s="297"/>
    </row>
    <row r="80" spans="1:9" x14ac:dyDescent="0.2">
      <c r="A80" s="39"/>
      <c r="B80" s="298" t="s">
        <v>105</v>
      </c>
      <c r="C80" s="299" t="s">
        <v>106</v>
      </c>
      <c r="D80" s="299"/>
      <c r="E80" s="299"/>
      <c r="F80" s="298" t="s">
        <v>105</v>
      </c>
      <c r="G80" s="299" t="s">
        <v>106</v>
      </c>
      <c r="H80" s="299"/>
      <c r="I80" s="299"/>
    </row>
    <row r="81" spans="1:9" x14ac:dyDescent="0.2">
      <c r="A81" s="39"/>
      <c r="B81" s="298"/>
      <c r="C81" s="52" t="s">
        <v>107</v>
      </c>
      <c r="D81" s="52" t="s">
        <v>108</v>
      </c>
      <c r="E81" s="52" t="s">
        <v>109</v>
      </c>
      <c r="F81" s="298"/>
      <c r="G81" s="52" t="s">
        <v>107</v>
      </c>
      <c r="H81" s="52" t="s">
        <v>108</v>
      </c>
      <c r="I81" s="52" t="s">
        <v>109</v>
      </c>
    </row>
    <row r="82" spans="1:9" x14ac:dyDescent="0.2">
      <c r="A82" s="39"/>
      <c r="B82" s="53" t="s">
        <v>3</v>
      </c>
      <c r="C82" s="54"/>
      <c r="D82" s="54"/>
      <c r="E82" s="54"/>
      <c r="F82" s="53" t="s">
        <v>3</v>
      </c>
      <c r="G82" s="54"/>
      <c r="H82" s="54"/>
      <c r="I82" s="54"/>
    </row>
    <row r="83" spans="1:9" x14ac:dyDescent="0.2">
      <c r="A83" s="39"/>
      <c r="B83" s="55" t="s">
        <v>112</v>
      </c>
      <c r="C83" s="56" t="s">
        <v>113</v>
      </c>
      <c r="D83" s="56" t="s">
        <v>156</v>
      </c>
      <c r="E83" s="56" t="s">
        <v>142</v>
      </c>
      <c r="F83" s="55" t="s">
        <v>112</v>
      </c>
      <c r="G83" s="56" t="s">
        <v>113</v>
      </c>
      <c r="H83" s="56" t="s">
        <v>157</v>
      </c>
      <c r="I83" s="56" t="s">
        <v>156</v>
      </c>
    </row>
    <row r="84" spans="1:9" x14ac:dyDescent="0.2">
      <c r="A84" s="39"/>
      <c r="B84" s="53" t="s">
        <v>7</v>
      </c>
      <c r="C84" s="54"/>
      <c r="D84" s="54"/>
      <c r="E84" s="54"/>
      <c r="F84" s="53" t="s">
        <v>7</v>
      </c>
      <c r="G84" s="54"/>
      <c r="H84" s="54"/>
      <c r="I84" s="54"/>
    </row>
    <row r="85" spans="1:9" x14ac:dyDescent="0.2">
      <c r="A85" s="39"/>
      <c r="B85" s="55" t="s">
        <v>9</v>
      </c>
      <c r="C85" s="56"/>
      <c r="D85" s="56"/>
      <c r="E85" s="56"/>
      <c r="F85" s="55" t="s">
        <v>9</v>
      </c>
      <c r="G85" s="56"/>
      <c r="H85" s="56"/>
      <c r="I85" s="56"/>
    </row>
    <row r="86" spans="1:9" x14ac:dyDescent="0.2">
      <c r="A86" s="39"/>
      <c r="B86" s="53" t="s">
        <v>10</v>
      </c>
      <c r="C86" s="54" t="s">
        <v>113</v>
      </c>
      <c r="D86" s="54" t="s">
        <v>158</v>
      </c>
      <c r="E86" s="54" t="s">
        <v>143</v>
      </c>
      <c r="F86" s="53" t="s">
        <v>10</v>
      </c>
      <c r="G86" s="54" t="s">
        <v>113</v>
      </c>
      <c r="H86" s="54" t="s">
        <v>159</v>
      </c>
      <c r="I86" s="54" t="s">
        <v>158</v>
      </c>
    </row>
    <row r="87" spans="1:9" x14ac:dyDescent="0.2">
      <c r="A87" s="39"/>
      <c r="B87" s="55" t="s">
        <v>8</v>
      </c>
      <c r="C87" s="56" t="s">
        <v>113</v>
      </c>
      <c r="D87" s="56" t="s">
        <v>160</v>
      </c>
      <c r="E87" s="56" t="s">
        <v>145</v>
      </c>
      <c r="F87" s="55" t="s">
        <v>8</v>
      </c>
      <c r="G87" s="56" t="s">
        <v>113</v>
      </c>
      <c r="H87" s="56" t="s">
        <v>161</v>
      </c>
      <c r="I87" s="56" t="s">
        <v>160</v>
      </c>
    </row>
    <row r="88" spans="1:9" x14ac:dyDescent="0.2">
      <c r="A88" s="39"/>
      <c r="B88" s="53" t="s">
        <v>4</v>
      </c>
      <c r="C88" s="54" t="s">
        <v>113</v>
      </c>
      <c r="D88" s="54" t="s">
        <v>162</v>
      </c>
      <c r="E88" s="54" t="s">
        <v>147</v>
      </c>
      <c r="F88" s="53" t="s">
        <v>4</v>
      </c>
      <c r="G88" s="54" t="s">
        <v>113</v>
      </c>
      <c r="H88" s="54" t="s">
        <v>163</v>
      </c>
      <c r="I88" s="54" t="s">
        <v>162</v>
      </c>
    </row>
    <row r="89" spans="1:9" x14ac:dyDescent="0.2">
      <c r="A89" s="39"/>
      <c r="B89" s="55" t="s">
        <v>200</v>
      </c>
      <c r="C89" s="56" t="s">
        <v>113</v>
      </c>
      <c r="D89" s="56" t="s">
        <v>206</v>
      </c>
      <c r="E89" s="56" t="s">
        <v>204</v>
      </c>
      <c r="F89" s="55" t="s">
        <v>200</v>
      </c>
      <c r="G89" s="56" t="s">
        <v>113</v>
      </c>
      <c r="H89" s="56" t="s">
        <v>207</v>
      </c>
      <c r="I89" s="56" t="s">
        <v>206</v>
      </c>
    </row>
    <row r="90" spans="1:9" x14ac:dyDescent="0.2">
      <c r="A90" s="39"/>
      <c r="B90" s="53" t="s">
        <v>224</v>
      </c>
      <c r="C90" s="54" t="s">
        <v>113</v>
      </c>
      <c r="D90" s="54" t="s">
        <v>143</v>
      </c>
      <c r="E90" s="54" t="s">
        <v>232</v>
      </c>
      <c r="F90" s="53" t="s">
        <v>224</v>
      </c>
      <c r="G90" s="54" t="s">
        <v>113</v>
      </c>
      <c r="H90" s="54" t="s">
        <v>236</v>
      </c>
      <c r="I90" s="54" t="s">
        <v>143</v>
      </c>
    </row>
    <row r="91" spans="1:9" x14ac:dyDescent="0.2">
      <c r="A91" s="39"/>
      <c r="B91" s="55" t="s">
        <v>223</v>
      </c>
      <c r="C91" s="56" t="s">
        <v>113</v>
      </c>
      <c r="D91" s="56" t="s">
        <v>237</v>
      </c>
      <c r="E91" s="56" t="s">
        <v>234</v>
      </c>
      <c r="F91" s="55" t="s">
        <v>223</v>
      </c>
      <c r="G91" s="56" t="s">
        <v>113</v>
      </c>
      <c r="H91" s="56" t="s">
        <v>238</v>
      </c>
      <c r="I91" s="56" t="s">
        <v>237</v>
      </c>
    </row>
    <row r="92" spans="1:9" x14ac:dyDescent="0.2">
      <c r="A92" s="39"/>
      <c r="B92" s="216" t="s">
        <v>257</v>
      </c>
      <c r="C92" s="217" t="s">
        <v>113</v>
      </c>
      <c r="D92" s="217" t="s">
        <v>263</v>
      </c>
      <c r="E92" s="217" t="s">
        <v>261</v>
      </c>
      <c r="F92" s="216" t="s">
        <v>257</v>
      </c>
      <c r="G92" s="217" t="s">
        <v>113</v>
      </c>
      <c r="H92" s="217" t="s">
        <v>264</v>
      </c>
      <c r="I92" s="217" t="s">
        <v>263</v>
      </c>
    </row>
    <row r="93" spans="1:9" x14ac:dyDescent="0.2">
      <c r="A93" s="39"/>
      <c r="B93" s="55" t="s">
        <v>248</v>
      </c>
      <c r="C93" s="56" t="s">
        <v>113</v>
      </c>
      <c r="D93" s="56" t="s">
        <v>254</v>
      </c>
      <c r="E93" s="56" t="s">
        <v>252</v>
      </c>
      <c r="F93" s="55" t="s">
        <v>248</v>
      </c>
      <c r="G93" s="56" t="s">
        <v>113</v>
      </c>
      <c r="H93" s="56" t="s">
        <v>255</v>
      </c>
      <c r="I93" s="56" t="s">
        <v>254</v>
      </c>
    </row>
    <row r="94" spans="1:9" ht="32.25" customHeight="1" x14ac:dyDescent="0.2">
      <c r="A94" s="39"/>
      <c r="B94" s="51" t="s">
        <v>125</v>
      </c>
      <c r="C94" s="52" t="s">
        <v>150</v>
      </c>
      <c r="D94" s="52" t="s">
        <v>164</v>
      </c>
      <c r="E94" s="52" t="s">
        <v>150</v>
      </c>
      <c r="F94" s="51" t="s">
        <v>125</v>
      </c>
      <c r="G94" s="52" t="s">
        <v>164</v>
      </c>
      <c r="H94" s="52" t="s">
        <v>165</v>
      </c>
      <c r="I94" s="52" t="s">
        <v>164</v>
      </c>
    </row>
    <row r="95" spans="1:9" ht="25.5" x14ac:dyDescent="0.2">
      <c r="A95" s="39"/>
      <c r="B95" s="55" t="s">
        <v>130</v>
      </c>
      <c r="C95" s="56" t="s">
        <v>166</v>
      </c>
      <c r="D95" s="56" t="s">
        <v>167</v>
      </c>
      <c r="E95" s="56" t="s">
        <v>168</v>
      </c>
      <c r="F95" s="55" t="s">
        <v>130</v>
      </c>
      <c r="G95" s="56" t="s">
        <v>166</v>
      </c>
      <c r="H95" s="56" t="s">
        <v>167</v>
      </c>
      <c r="I95" s="56" t="s">
        <v>168</v>
      </c>
    </row>
    <row r="96" spans="1:9" ht="25.5" x14ac:dyDescent="0.2">
      <c r="A96" s="39"/>
      <c r="B96" s="53" t="s">
        <v>137</v>
      </c>
      <c r="C96" s="54">
        <v>24</v>
      </c>
      <c r="D96" s="54">
        <v>23</v>
      </c>
      <c r="E96" s="54">
        <v>13</v>
      </c>
      <c r="F96" s="53" t="s">
        <v>137</v>
      </c>
      <c r="G96" s="54">
        <v>24</v>
      </c>
      <c r="H96" s="54">
        <v>23</v>
      </c>
      <c r="I96" s="54">
        <v>13</v>
      </c>
    </row>
    <row r="97" spans="1:10" s="38" customFormat="1" x14ac:dyDescent="0.2">
      <c r="A97" s="39"/>
      <c r="B97" s="300" t="s">
        <v>138</v>
      </c>
      <c r="C97" s="300"/>
      <c r="D97" s="300"/>
      <c r="E97" s="300"/>
      <c r="F97" s="300" t="s">
        <v>138</v>
      </c>
      <c r="G97" s="300"/>
      <c r="H97" s="300"/>
      <c r="I97" s="300"/>
    </row>
    <row r="98" spans="1:10" s="38" customFormat="1" x14ac:dyDescent="0.2">
      <c r="A98" s="39"/>
      <c r="B98" s="53" t="s">
        <v>139</v>
      </c>
      <c r="C98" s="54">
        <v>5</v>
      </c>
      <c r="D98" s="54">
        <v>7</v>
      </c>
      <c r="E98" s="54">
        <v>6</v>
      </c>
      <c r="F98" s="53" t="s">
        <v>139</v>
      </c>
      <c r="G98" s="54">
        <v>5</v>
      </c>
      <c r="H98" s="54">
        <v>7</v>
      </c>
      <c r="I98" s="54">
        <v>6</v>
      </c>
    </row>
    <row r="99" spans="1:10" s="38" customFormat="1" x14ac:dyDescent="0.2">
      <c r="A99" s="39"/>
      <c r="B99" s="39"/>
      <c r="C99" s="39"/>
      <c r="D99" s="39"/>
      <c r="E99" s="39"/>
      <c r="F99" s="39"/>
      <c r="G99" s="39"/>
      <c r="H99" s="39"/>
      <c r="I99" s="39"/>
    </row>
    <row r="100" spans="1:10" s="38" customFormat="1" ht="15" x14ac:dyDescent="0.25">
      <c r="A100" s="47" t="s">
        <v>169</v>
      </c>
      <c r="B100" s="39"/>
      <c r="C100" s="39"/>
      <c r="D100" s="39"/>
      <c r="E100" s="39"/>
      <c r="F100" s="39"/>
      <c r="G100" s="39"/>
      <c r="H100" s="39"/>
      <c r="I100" s="39"/>
    </row>
    <row r="101" spans="1:10" s="38" customFormat="1" x14ac:dyDescent="0.2">
      <c r="A101" s="39"/>
      <c r="B101" s="40"/>
      <c r="C101" s="39"/>
      <c r="D101" s="39"/>
      <c r="E101" s="39"/>
      <c r="F101" s="39"/>
      <c r="G101" s="39"/>
      <c r="H101" s="39"/>
      <c r="I101" s="39"/>
    </row>
    <row r="102" spans="1:10" ht="15" x14ac:dyDescent="0.25">
      <c r="A102" s="40"/>
      <c r="B102" s="47" t="s">
        <v>174</v>
      </c>
      <c r="C102" s="39"/>
      <c r="D102" s="39"/>
      <c r="E102" s="39"/>
      <c r="F102" s="39"/>
      <c r="G102" s="39"/>
      <c r="H102" s="39"/>
      <c r="I102" s="39"/>
    </row>
    <row r="103" spans="1:10" x14ac:dyDescent="0.2">
      <c r="A103" s="40"/>
      <c r="B103" s="48" t="s">
        <v>175</v>
      </c>
      <c r="C103" s="49" t="s">
        <v>178</v>
      </c>
      <c r="D103" s="40"/>
      <c r="E103" s="40"/>
      <c r="F103" s="40"/>
      <c r="G103" s="40"/>
      <c r="H103" s="40"/>
      <c r="I103" s="40"/>
    </row>
    <row r="104" spans="1:10" ht="15" x14ac:dyDescent="0.25">
      <c r="A104" s="40"/>
      <c r="B104" s="48" t="s">
        <v>176</v>
      </c>
      <c r="C104" s="50" t="s">
        <v>177</v>
      </c>
      <c r="D104" s="40"/>
      <c r="E104" s="40"/>
      <c r="F104" s="40"/>
      <c r="G104" s="40"/>
      <c r="H104" s="40"/>
      <c r="I104" s="40"/>
    </row>
    <row r="105" spans="1:10" ht="15" x14ac:dyDescent="0.25">
      <c r="A105" s="40"/>
      <c r="B105" s="47" t="s">
        <v>179</v>
      </c>
      <c r="C105" s="40"/>
      <c r="D105" s="40"/>
      <c r="E105" s="40"/>
      <c r="F105" s="40"/>
      <c r="G105" s="40"/>
      <c r="H105" s="40"/>
      <c r="I105" s="40"/>
    </row>
    <row r="106" spans="1:10" ht="13.5" customHeight="1" x14ac:dyDescent="0.2">
      <c r="A106" s="40"/>
      <c r="B106" s="48" t="s">
        <v>175</v>
      </c>
      <c r="C106" s="49" t="s">
        <v>181</v>
      </c>
      <c r="D106" s="40"/>
      <c r="E106" s="40"/>
      <c r="F106" s="40"/>
      <c r="G106" s="40"/>
      <c r="H106" s="40"/>
      <c r="I106" s="40"/>
      <c r="J106" s="68"/>
    </row>
    <row r="107" spans="1:10" ht="15" x14ac:dyDescent="0.25">
      <c r="A107" s="39"/>
      <c r="B107" s="48" t="s">
        <v>176</v>
      </c>
      <c r="C107" s="50" t="s">
        <v>180</v>
      </c>
      <c r="D107" s="40"/>
      <c r="E107" s="40"/>
      <c r="F107" s="40"/>
      <c r="G107" s="40"/>
      <c r="H107" s="40"/>
      <c r="I107" s="40"/>
    </row>
    <row r="108" spans="1:10" ht="15" x14ac:dyDescent="0.25">
      <c r="A108" s="39"/>
      <c r="B108" s="47" t="s">
        <v>272</v>
      </c>
      <c r="C108" s="50"/>
      <c r="D108" s="40"/>
      <c r="E108" s="40"/>
      <c r="F108" s="40"/>
      <c r="G108" s="40"/>
      <c r="H108" s="40"/>
      <c r="I108" s="40"/>
    </row>
    <row r="109" spans="1:10" x14ac:dyDescent="0.2">
      <c r="A109" s="39"/>
      <c r="B109" s="48" t="s">
        <v>175</v>
      </c>
      <c r="C109" s="49" t="s">
        <v>270</v>
      </c>
      <c r="D109" s="40"/>
      <c r="E109" s="40"/>
      <c r="F109" s="40"/>
      <c r="G109" s="40"/>
      <c r="H109" s="40"/>
      <c r="I109" s="40"/>
    </row>
    <row r="110" spans="1:10" ht="15" x14ac:dyDescent="0.25">
      <c r="A110" s="39"/>
      <c r="B110" s="48" t="s">
        <v>176</v>
      </c>
      <c r="C110" s="50" t="s">
        <v>271</v>
      </c>
      <c r="D110" s="40"/>
      <c r="E110" s="40"/>
      <c r="F110" s="40"/>
      <c r="G110" s="40"/>
      <c r="H110" s="40"/>
      <c r="I110" s="40"/>
    </row>
    <row r="111" spans="1:10" x14ac:dyDescent="0.2">
      <c r="A111" s="40" t="s">
        <v>172</v>
      </c>
      <c r="B111" s="39"/>
      <c r="C111" s="39"/>
      <c r="D111" s="39"/>
      <c r="E111" s="39"/>
      <c r="F111" s="39"/>
      <c r="G111" s="39"/>
      <c r="H111" s="39"/>
      <c r="I111" s="39"/>
    </row>
    <row r="112" spans="1:10" x14ac:dyDescent="0.2">
      <c r="A112" s="301" t="s">
        <v>173</v>
      </c>
      <c r="B112" s="301"/>
      <c r="C112" s="301"/>
      <c r="D112" s="301"/>
      <c r="E112" s="301"/>
      <c r="F112" s="301"/>
      <c r="G112" s="301"/>
      <c r="H112" s="301"/>
      <c r="I112" s="301"/>
    </row>
    <row r="113" spans="1:9" x14ac:dyDescent="0.2">
      <c r="A113" s="301"/>
      <c r="B113" s="301"/>
      <c r="C113" s="301"/>
      <c r="D113" s="301"/>
      <c r="E113" s="301"/>
      <c r="F113" s="301"/>
      <c r="G113" s="301"/>
      <c r="H113" s="301"/>
      <c r="I113" s="301"/>
    </row>
    <row r="114" spans="1:9" x14ac:dyDescent="0.2">
      <c r="A114" s="39"/>
      <c r="C114" s="39"/>
      <c r="D114" s="39"/>
      <c r="E114" s="39"/>
      <c r="F114" s="39"/>
      <c r="G114" s="39"/>
      <c r="H114" s="39"/>
      <c r="I114" s="39"/>
    </row>
    <row r="115" spans="1:9" x14ac:dyDescent="0.2">
      <c r="A115" s="39"/>
      <c r="B115" s="39"/>
      <c r="C115" s="39"/>
      <c r="D115" s="39"/>
      <c r="E115" s="39"/>
      <c r="F115" s="39"/>
      <c r="G115" s="39"/>
      <c r="H115" s="39"/>
      <c r="I115" s="39"/>
    </row>
    <row r="116" spans="1:9" x14ac:dyDescent="0.2">
      <c r="A116" s="39"/>
      <c r="B116" s="39"/>
      <c r="C116" s="39"/>
      <c r="D116" s="39"/>
      <c r="E116" s="39"/>
      <c r="F116" s="39"/>
      <c r="G116" s="39"/>
      <c r="H116" s="39"/>
      <c r="I116" s="39"/>
    </row>
    <row r="117" spans="1:9" x14ac:dyDescent="0.2">
      <c r="A117" s="39"/>
      <c r="B117" s="39"/>
      <c r="C117" s="39"/>
      <c r="D117" s="39"/>
      <c r="E117" s="39"/>
      <c r="F117" s="39"/>
      <c r="G117" s="39"/>
      <c r="H117" s="39"/>
      <c r="I117" s="39"/>
    </row>
    <row r="118" spans="1:9" x14ac:dyDescent="0.2">
      <c r="A118" s="39"/>
      <c r="B118" s="39"/>
      <c r="C118" s="39"/>
      <c r="D118" s="39"/>
      <c r="E118" s="39"/>
      <c r="F118" s="39"/>
      <c r="G118" s="39"/>
      <c r="H118" s="39"/>
      <c r="I118" s="39"/>
    </row>
    <row r="119" spans="1:9" x14ac:dyDescent="0.2">
      <c r="A119" s="39"/>
      <c r="B119" s="39"/>
      <c r="C119" s="39"/>
      <c r="D119" s="39"/>
      <c r="E119" s="39"/>
      <c r="F119" s="39"/>
      <c r="G119" s="39"/>
      <c r="H119" s="39"/>
      <c r="I119" s="39"/>
    </row>
    <row r="120" spans="1:9" x14ac:dyDescent="0.2">
      <c r="A120" s="39"/>
      <c r="B120" s="39"/>
      <c r="C120" s="39"/>
      <c r="D120" s="39"/>
      <c r="E120" s="39"/>
      <c r="F120" s="39"/>
      <c r="G120" s="39"/>
      <c r="H120" s="39"/>
      <c r="I120" s="39"/>
    </row>
    <row r="121" spans="1:9" x14ac:dyDescent="0.2">
      <c r="A121" s="39"/>
      <c r="B121" s="39"/>
      <c r="C121" s="39"/>
      <c r="D121" s="39"/>
      <c r="E121" s="39"/>
      <c r="F121" s="39"/>
      <c r="G121" s="39"/>
      <c r="H121" s="39"/>
      <c r="I121" s="39"/>
    </row>
    <row r="122" spans="1:9" x14ac:dyDescent="0.2">
      <c r="A122" s="39"/>
      <c r="B122" s="39"/>
      <c r="C122" s="39"/>
      <c r="D122" s="39"/>
      <c r="E122" s="39"/>
      <c r="F122" s="39"/>
      <c r="G122" s="39"/>
      <c r="H122" s="39"/>
      <c r="I122" s="39"/>
    </row>
    <row r="123" spans="1:9" x14ac:dyDescent="0.2">
      <c r="A123" s="39"/>
      <c r="B123" s="39"/>
      <c r="C123" s="39"/>
      <c r="D123" s="39"/>
      <c r="E123" s="39"/>
      <c r="F123" s="39"/>
      <c r="G123" s="39"/>
      <c r="H123" s="39"/>
      <c r="I123" s="39"/>
    </row>
    <row r="124" spans="1:9" x14ac:dyDescent="0.2">
      <c r="A124" s="39"/>
      <c r="B124" s="39"/>
      <c r="C124" s="39"/>
      <c r="D124" s="39"/>
      <c r="E124" s="39"/>
      <c r="F124" s="39"/>
      <c r="G124" s="39"/>
      <c r="H124" s="39"/>
      <c r="I124" s="39"/>
    </row>
    <row r="125" spans="1:9" x14ac:dyDescent="0.2">
      <c r="A125" s="39"/>
      <c r="B125" s="39"/>
      <c r="C125" s="39"/>
      <c r="D125" s="39"/>
      <c r="E125" s="39"/>
      <c r="F125" s="39"/>
      <c r="G125" s="39"/>
      <c r="H125" s="39"/>
      <c r="I125" s="39"/>
    </row>
    <row r="126" spans="1:9" x14ac:dyDescent="0.2">
      <c r="A126" s="39"/>
      <c r="B126" s="39"/>
      <c r="C126" s="39"/>
      <c r="D126" s="39"/>
      <c r="E126" s="39"/>
      <c r="F126" s="39"/>
      <c r="G126" s="39"/>
      <c r="H126" s="39"/>
      <c r="I126" s="39"/>
    </row>
  </sheetData>
  <sheetProtection algorithmName="SHA-512" hashValue="jq9C41julJ6fL4sPEIaW87WYIkwlXQ7OA74ipZp3pHZcn+CeyCGaBhNdxVYLN2FD+3x5ywVaGM6rBQn3S+jPzQ==" saltValue="pez1w8OuTGJs2xJ8GVRmqg==" spinCount="100000" sheet="1" objects="1" scenarios="1"/>
  <mergeCells count="42">
    <mergeCell ref="A112:I113"/>
    <mergeCell ref="B97:E97"/>
    <mergeCell ref="F97:I97"/>
    <mergeCell ref="B76:E76"/>
    <mergeCell ref="F76:I76"/>
    <mergeCell ref="B79:E79"/>
    <mergeCell ref="F79:I79"/>
    <mergeCell ref="B80:B81"/>
    <mergeCell ref="C80:E80"/>
    <mergeCell ref="F80:F81"/>
    <mergeCell ref="G80:I80"/>
    <mergeCell ref="B55:E55"/>
    <mergeCell ref="F55:I55"/>
    <mergeCell ref="B58:E58"/>
    <mergeCell ref="F58:I58"/>
    <mergeCell ref="B59:B60"/>
    <mergeCell ref="C59:E59"/>
    <mergeCell ref="F59:F60"/>
    <mergeCell ref="G59:I59"/>
    <mergeCell ref="B37:E37"/>
    <mergeCell ref="F37:I37"/>
    <mergeCell ref="B38:B39"/>
    <mergeCell ref="C38:E38"/>
    <mergeCell ref="F38:F39"/>
    <mergeCell ref="G38:I38"/>
    <mergeCell ref="B36:I36"/>
    <mergeCell ref="B19:I19"/>
    <mergeCell ref="B21:I21"/>
    <mergeCell ref="B23:I23"/>
    <mergeCell ref="B25:I25"/>
    <mergeCell ref="B26:I26"/>
    <mergeCell ref="B27:I27"/>
    <mergeCell ref="B31:I31"/>
    <mergeCell ref="B32:I32"/>
    <mergeCell ref="B33:I33"/>
    <mergeCell ref="B34:I34"/>
    <mergeCell ref="B35:I35"/>
    <mergeCell ref="A2:I2"/>
    <mergeCell ref="A4:I4"/>
    <mergeCell ref="A6:I6"/>
    <mergeCell ref="A9:I9"/>
    <mergeCell ref="B17:I17"/>
  </mergeCells>
  <hyperlinks>
    <hyperlink ref="A112" r:id="rId1" xr:uid="{CD982E4A-0270-43DF-8018-C92CFD24E935}"/>
    <hyperlink ref="C104" r:id="rId2" xr:uid="{1838322C-6864-4281-9579-63A2F7CA96B5}"/>
    <hyperlink ref="C107" r:id="rId3" xr:uid="{3FEFCBBD-991C-4BBC-BB3B-A6D1BE0FA195}"/>
  </hyperlinks>
  <pageMargins left="0.70866141732283472" right="0.70866141732283472" top="1.1180555555555556" bottom="0.52708333333333335" header="0.31496062992125984" footer="0.31496062992125984"/>
  <pageSetup paperSize="9" scale="69" fitToHeight="0" orientation="portrait" verticalDpi="300" r:id="rId4"/>
  <headerFooter>
    <oddHeader xml:space="preserve">&amp;L&amp;G&amp;R&amp;"Arial,obyčejné"&amp;8&amp;K1C3553BioVendor – Laboratorní medicína a.s. 
Karásek 1767/1, 621 00 Brno, Česká republika
+420 549 124 185
sales@biovendor.com
www.biovendor.com
</oddHeader>
    <oddFooter>&amp;L&amp;"Arial,Obyčejné"&amp;8Datum vydání: &amp;D&amp;R&amp;"Arial,Obyčejné"&amp;8Strana &amp;P/&amp;N</oddFooter>
  </headerFooter>
  <rowBreaks count="1" manualBreakCount="1">
    <brk id="56" max="9" man="1"/>
  </rowBreaks>
  <ignoredErrors>
    <ignoredError sqref="C103 C106 C109" numberStoredAsText="1"/>
  </ignoredErrors>
  <legacyDrawingHF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E4AF-A409-47C6-9F7F-945204226D65}">
  <sheetPr codeName="Hárok5">
    <tabColor theme="6" tint="0.39997558519241921"/>
    <pageSetUpPr fitToPage="1"/>
  </sheetPr>
  <dimension ref="A2:H48"/>
  <sheetViews>
    <sheetView showGridLines="0" view="pageLayout" zoomScale="80" zoomScaleNormal="100" zoomScalePageLayoutView="80" workbookViewId="0"/>
  </sheetViews>
  <sheetFormatPr defaultColWidth="7.5703125" defaultRowHeight="14.25" x14ac:dyDescent="0.2"/>
  <cols>
    <col min="1" max="2" width="3" style="38" customWidth="1"/>
    <col min="3" max="3" width="26.5703125" style="38" bestFit="1" customWidth="1"/>
    <col min="4" max="4" width="13.140625" style="38" customWidth="1"/>
    <col min="5" max="5" width="24.7109375" style="38" customWidth="1"/>
    <col min="6" max="6" width="40.5703125" style="38" customWidth="1"/>
    <col min="7" max="7" width="7.42578125" style="38" customWidth="1"/>
    <col min="8" max="8" width="10.140625" style="38" customWidth="1"/>
    <col min="9" max="16384" width="7.5703125" style="38"/>
  </cols>
  <sheetData>
    <row r="2" spans="1:8" ht="29.25" customHeight="1" x14ac:dyDescent="0.2">
      <c r="A2" s="302" t="s">
        <v>244</v>
      </c>
      <c r="B2" s="302"/>
      <c r="C2" s="302"/>
      <c r="D2" s="302"/>
      <c r="E2" s="302"/>
      <c r="F2" s="302"/>
      <c r="G2" s="302"/>
      <c r="H2" s="302"/>
    </row>
    <row r="3" spans="1:8" ht="23.25" customHeight="1" x14ac:dyDescent="0.2">
      <c r="A3" s="40"/>
      <c r="B3" s="40"/>
      <c r="C3" s="40"/>
      <c r="D3" s="40"/>
      <c r="E3" s="40"/>
      <c r="F3" s="40"/>
      <c r="G3" s="40"/>
      <c r="H3" s="40"/>
    </row>
    <row r="4" spans="1:8" ht="15" x14ac:dyDescent="0.25">
      <c r="A4" s="47" t="s">
        <v>86</v>
      </c>
      <c r="B4" s="38" t="s">
        <v>222</v>
      </c>
      <c r="C4" s="95"/>
      <c r="D4" s="47"/>
      <c r="E4" s="40"/>
      <c r="F4" s="40"/>
      <c r="G4" s="40"/>
      <c r="H4" s="40"/>
    </row>
    <row r="5" spans="1:8" x14ac:dyDescent="0.2">
      <c r="A5" s="40" t="s">
        <v>21</v>
      </c>
      <c r="B5" s="38" t="s">
        <v>269</v>
      </c>
      <c r="G5" s="40"/>
      <c r="H5" s="40"/>
    </row>
    <row r="6" spans="1:8" x14ac:dyDescent="0.2">
      <c r="A6" s="40" t="s">
        <v>21</v>
      </c>
      <c r="B6" s="38" t="s">
        <v>265</v>
      </c>
      <c r="G6" s="40"/>
      <c r="H6" s="40"/>
    </row>
    <row r="7" spans="1:8" x14ac:dyDescent="0.2">
      <c r="A7" s="40" t="s">
        <v>21</v>
      </c>
      <c r="B7" s="38" t="s">
        <v>268</v>
      </c>
      <c r="C7" s="40"/>
      <c r="D7" s="40"/>
      <c r="E7" s="40"/>
      <c r="F7" s="40"/>
      <c r="G7" s="40"/>
      <c r="H7" s="40"/>
    </row>
    <row r="8" spans="1:8" x14ac:dyDescent="0.2">
      <c r="A8" s="40" t="s">
        <v>21</v>
      </c>
      <c r="B8" s="38" t="s">
        <v>221</v>
      </c>
      <c r="E8" s="40"/>
      <c r="F8" s="40"/>
      <c r="G8" s="40"/>
      <c r="H8" s="40"/>
    </row>
    <row r="9" spans="1:8" x14ac:dyDescent="0.2">
      <c r="A9" s="40"/>
      <c r="B9" s="40"/>
      <c r="C9" s="40"/>
      <c r="D9" s="40"/>
      <c r="E9" s="40"/>
      <c r="F9" s="40"/>
      <c r="G9" s="40"/>
      <c r="H9" s="40"/>
    </row>
    <row r="10" spans="1:8" ht="15" customHeight="1" x14ac:dyDescent="0.2">
      <c r="A10" s="84" t="s">
        <v>87</v>
      </c>
      <c r="B10" s="94" t="s">
        <v>220</v>
      </c>
      <c r="C10" s="93"/>
      <c r="D10" s="93"/>
      <c r="E10" s="93"/>
      <c r="F10" s="93"/>
      <c r="G10" s="93"/>
      <c r="H10" s="93"/>
    </row>
    <row r="11" spans="1:8" x14ac:dyDescent="0.2">
      <c r="A11" s="40" t="s">
        <v>21</v>
      </c>
      <c r="B11" s="38" t="s">
        <v>287</v>
      </c>
      <c r="D11" s="40"/>
      <c r="E11" s="40"/>
      <c r="F11" s="40"/>
      <c r="G11" s="40"/>
      <c r="H11" s="40"/>
    </row>
    <row r="12" spans="1:8" x14ac:dyDescent="0.2">
      <c r="A12" s="40"/>
      <c r="B12" s="40"/>
      <c r="C12" s="40"/>
      <c r="D12" s="40"/>
      <c r="E12" s="40"/>
      <c r="F12" s="40"/>
      <c r="G12" s="40"/>
      <c r="H12" s="40"/>
    </row>
    <row r="13" spans="1:8" ht="28.35" customHeight="1" x14ac:dyDescent="0.2">
      <c r="A13" s="40"/>
      <c r="B13" s="40"/>
      <c r="C13" s="92" t="s">
        <v>219</v>
      </c>
      <c r="D13" s="91"/>
      <c r="E13" s="90" t="s">
        <v>218</v>
      </c>
      <c r="F13" s="40"/>
      <c r="G13" s="40"/>
      <c r="H13" s="40"/>
    </row>
    <row r="14" spans="1:8" s="86" customFormat="1" ht="17.100000000000001" customHeight="1" x14ac:dyDescent="0.25">
      <c r="A14" s="87"/>
      <c r="B14" s="87"/>
      <c r="C14" s="96" t="s">
        <v>213</v>
      </c>
      <c r="D14" s="97"/>
      <c r="E14" s="98">
        <v>10000</v>
      </c>
      <c r="F14" s="87"/>
      <c r="G14" s="87"/>
      <c r="H14" s="87"/>
    </row>
    <row r="15" spans="1:8" s="86" customFormat="1" ht="17.100000000000001" customHeight="1" x14ac:dyDescent="0.25">
      <c r="A15" s="87"/>
      <c r="B15" s="87"/>
      <c r="C15" s="89" t="s">
        <v>215</v>
      </c>
      <c r="D15" s="88"/>
      <c r="E15" s="234">
        <v>25000</v>
      </c>
      <c r="F15" s="87"/>
      <c r="G15" s="87"/>
      <c r="H15" s="87"/>
    </row>
    <row r="16" spans="1:8" s="86" customFormat="1" ht="17.100000000000001" customHeight="1" x14ac:dyDescent="0.25">
      <c r="A16" s="87"/>
      <c r="B16" s="87"/>
      <c r="C16" s="96" t="s">
        <v>246</v>
      </c>
      <c r="D16" s="99"/>
      <c r="E16" s="98">
        <v>40000</v>
      </c>
      <c r="F16" s="87"/>
      <c r="G16" s="87"/>
      <c r="H16" s="87"/>
    </row>
    <row r="17" spans="1:8" s="86" customFormat="1" ht="17.100000000000001" customHeight="1" x14ac:dyDescent="0.25">
      <c r="A17" s="87"/>
      <c r="B17" s="87"/>
      <c r="C17" s="89" t="s">
        <v>226</v>
      </c>
      <c r="D17" s="88"/>
      <c r="E17" s="234">
        <v>50000</v>
      </c>
      <c r="F17" s="87"/>
      <c r="G17" s="87"/>
      <c r="H17" s="87"/>
    </row>
    <row r="18" spans="1:8" s="86" customFormat="1" ht="17.100000000000001" customHeight="1" x14ac:dyDescent="0.25">
      <c r="A18" s="87"/>
      <c r="B18" s="87"/>
      <c r="C18" s="96" t="s">
        <v>216</v>
      </c>
      <c r="D18" s="99"/>
      <c r="E18" s="98">
        <v>50000</v>
      </c>
      <c r="F18" s="87"/>
      <c r="G18" s="87"/>
      <c r="H18" s="87"/>
    </row>
    <row r="19" spans="1:8" s="86" customFormat="1" ht="17.100000000000001" customHeight="1" x14ac:dyDescent="0.25">
      <c r="A19" s="87"/>
      <c r="B19" s="87"/>
      <c r="C19" s="89" t="s">
        <v>210</v>
      </c>
      <c r="D19" s="88"/>
      <c r="E19" s="234">
        <v>50000</v>
      </c>
      <c r="F19" s="87"/>
      <c r="G19" s="87"/>
      <c r="H19" s="87"/>
    </row>
    <row r="20" spans="1:8" s="86" customFormat="1" ht="17.100000000000001" customHeight="1" x14ac:dyDescent="0.25">
      <c r="A20" s="87"/>
      <c r="B20" s="87"/>
      <c r="C20" s="96" t="s">
        <v>214</v>
      </c>
      <c r="D20" s="99"/>
      <c r="E20" s="98">
        <v>70000</v>
      </c>
      <c r="F20" s="87"/>
      <c r="G20" s="87"/>
      <c r="H20" s="87"/>
    </row>
    <row r="21" spans="1:8" s="86" customFormat="1" ht="17.100000000000001" customHeight="1" x14ac:dyDescent="0.25">
      <c r="A21" s="87"/>
      <c r="B21" s="87"/>
      <c r="C21" s="89" t="s">
        <v>256</v>
      </c>
      <c r="D21" s="88"/>
      <c r="E21" s="234">
        <v>100000</v>
      </c>
      <c r="F21" s="87"/>
      <c r="G21" s="87"/>
      <c r="H21" s="87"/>
    </row>
    <row r="22" spans="1:8" s="86" customFormat="1" ht="16.5" customHeight="1" x14ac:dyDescent="0.25">
      <c r="A22" s="87"/>
      <c r="B22" s="87"/>
      <c r="C22" s="96" t="s">
        <v>217</v>
      </c>
      <c r="D22" s="99"/>
      <c r="E22" s="98">
        <v>100000</v>
      </c>
      <c r="F22" s="87"/>
      <c r="G22" s="87"/>
      <c r="H22" s="87"/>
    </row>
    <row r="23" spans="1:8" s="86" customFormat="1" ht="16.5" customHeight="1" x14ac:dyDescent="0.25">
      <c r="A23" s="87"/>
      <c r="B23" s="87"/>
      <c r="C23" s="89" t="s">
        <v>286</v>
      </c>
      <c r="D23" s="88"/>
      <c r="E23" s="234">
        <v>100000</v>
      </c>
      <c r="F23" s="87"/>
      <c r="G23" s="87"/>
      <c r="H23" s="87"/>
    </row>
    <row r="24" spans="1:8" s="86" customFormat="1" ht="17.100000000000001" customHeight="1" x14ac:dyDescent="0.2">
      <c r="A24" s="87"/>
      <c r="B24" s="87"/>
      <c r="C24" s="96" t="s">
        <v>212</v>
      </c>
      <c r="D24" s="99"/>
      <c r="E24" s="98">
        <v>125000</v>
      </c>
      <c r="F24" s="40"/>
      <c r="G24" s="87"/>
      <c r="H24" s="87"/>
    </row>
    <row r="25" spans="1:8" ht="17.100000000000001" customHeight="1" x14ac:dyDescent="0.2">
      <c r="B25" s="40"/>
      <c r="C25" s="89" t="s">
        <v>211</v>
      </c>
      <c r="D25" s="88"/>
      <c r="E25" s="234">
        <v>200000</v>
      </c>
      <c r="F25" s="40"/>
      <c r="G25" s="40"/>
      <c r="H25" s="40"/>
    </row>
    <row r="26" spans="1:8" x14ac:dyDescent="0.2">
      <c r="B26" s="40"/>
      <c r="C26" s="220"/>
      <c r="D26" s="221"/>
      <c r="E26" s="222"/>
      <c r="F26" s="40"/>
      <c r="G26" s="40"/>
      <c r="H26" s="40"/>
    </row>
    <row r="27" spans="1:8" ht="15" x14ac:dyDescent="0.25">
      <c r="A27" s="84" t="s">
        <v>89</v>
      </c>
      <c r="B27" s="47" t="s">
        <v>169</v>
      </c>
      <c r="C27" s="40"/>
      <c r="D27" s="85"/>
      <c r="E27" s="40"/>
      <c r="F27" s="40"/>
      <c r="G27" s="40"/>
      <c r="H27" s="40"/>
    </row>
    <row r="28" spans="1:8" ht="15" x14ac:dyDescent="0.25">
      <c r="A28" s="40"/>
      <c r="B28" s="82"/>
      <c r="C28" s="47"/>
      <c r="D28" s="83"/>
      <c r="E28" s="40"/>
      <c r="F28" s="40"/>
      <c r="G28" s="40"/>
      <c r="H28" s="40"/>
    </row>
    <row r="29" spans="1:8" ht="15" x14ac:dyDescent="0.25">
      <c r="A29" s="40"/>
      <c r="B29" s="40"/>
      <c r="C29" s="81" t="s">
        <v>179</v>
      </c>
      <c r="D29" s="40"/>
      <c r="E29" s="40"/>
      <c r="F29" s="40"/>
      <c r="G29" s="40"/>
      <c r="H29" s="40"/>
    </row>
    <row r="30" spans="1:8" x14ac:dyDescent="0.2">
      <c r="A30" s="40"/>
      <c r="B30" s="40"/>
      <c r="C30" s="48" t="s">
        <v>175</v>
      </c>
      <c r="D30" s="49" t="s">
        <v>181</v>
      </c>
      <c r="E30" s="40"/>
      <c r="F30" s="40"/>
      <c r="G30" s="40"/>
      <c r="H30" s="40"/>
    </row>
    <row r="31" spans="1:8" ht="15" x14ac:dyDescent="0.25">
      <c r="A31" s="40"/>
      <c r="B31" s="40"/>
      <c r="C31" s="48" t="s">
        <v>176</v>
      </c>
      <c r="D31" s="50" t="s">
        <v>180</v>
      </c>
      <c r="E31" s="40"/>
      <c r="F31" s="40"/>
      <c r="G31" s="40"/>
      <c r="H31" s="40"/>
    </row>
    <row r="32" spans="1:8" x14ac:dyDescent="0.2">
      <c r="A32" s="40"/>
      <c r="B32" s="40"/>
      <c r="C32" s="40"/>
      <c r="D32" s="40"/>
      <c r="E32" s="40"/>
      <c r="F32" s="40"/>
      <c r="G32" s="40"/>
      <c r="H32" s="40"/>
    </row>
    <row r="33" spans="1:8" x14ac:dyDescent="0.2">
      <c r="A33" s="40"/>
      <c r="B33" s="40"/>
      <c r="C33" s="40"/>
      <c r="D33" s="40"/>
      <c r="E33" s="40"/>
      <c r="F33" s="40"/>
      <c r="G33" s="40"/>
      <c r="H33" s="40"/>
    </row>
    <row r="34" spans="1:8" x14ac:dyDescent="0.2">
      <c r="A34" s="40"/>
      <c r="B34" s="40"/>
      <c r="C34" s="40"/>
      <c r="D34" s="40"/>
      <c r="E34" s="40"/>
      <c r="F34" s="40"/>
      <c r="G34" s="40"/>
      <c r="H34" s="40"/>
    </row>
    <row r="35" spans="1:8" x14ac:dyDescent="0.2">
      <c r="A35" s="40"/>
      <c r="B35" s="40"/>
      <c r="C35" s="40"/>
      <c r="D35" s="40"/>
      <c r="E35" s="40"/>
      <c r="F35" s="40"/>
      <c r="G35" s="40"/>
      <c r="H35" s="40"/>
    </row>
    <row r="36" spans="1:8" x14ac:dyDescent="0.2">
      <c r="A36" s="40"/>
      <c r="B36" s="40"/>
      <c r="C36" s="40"/>
      <c r="D36" s="40"/>
      <c r="E36" s="40"/>
      <c r="F36" s="40"/>
      <c r="G36" s="40"/>
      <c r="H36" s="40"/>
    </row>
    <row r="37" spans="1:8" x14ac:dyDescent="0.2">
      <c r="A37" s="40"/>
      <c r="B37" s="40"/>
      <c r="C37" s="40"/>
      <c r="D37" s="40"/>
      <c r="E37" s="40"/>
      <c r="F37" s="40"/>
      <c r="G37" s="40"/>
      <c r="H37" s="40"/>
    </row>
    <row r="38" spans="1:8" x14ac:dyDescent="0.2">
      <c r="A38" s="40"/>
      <c r="B38" s="40"/>
      <c r="C38" s="40"/>
      <c r="D38" s="40"/>
      <c r="E38" s="40"/>
      <c r="F38" s="40"/>
      <c r="G38" s="40"/>
      <c r="H38" s="40"/>
    </row>
    <row r="39" spans="1:8" x14ac:dyDescent="0.2">
      <c r="A39" s="40"/>
      <c r="B39" s="40"/>
      <c r="C39" s="40"/>
      <c r="D39" s="40"/>
      <c r="E39" s="40"/>
      <c r="F39" s="40"/>
      <c r="G39" s="40"/>
      <c r="H39" s="40"/>
    </row>
    <row r="40" spans="1:8" x14ac:dyDescent="0.2">
      <c r="A40" s="40"/>
      <c r="B40" s="40"/>
      <c r="C40" s="40"/>
      <c r="D40" s="40"/>
      <c r="E40" s="40"/>
      <c r="F40" s="40"/>
      <c r="G40" s="40"/>
      <c r="H40" s="40"/>
    </row>
    <row r="41" spans="1:8" x14ac:dyDescent="0.2">
      <c r="A41" s="40"/>
      <c r="B41" s="40"/>
      <c r="C41" s="40"/>
      <c r="D41" s="40"/>
      <c r="E41" s="40"/>
      <c r="F41" s="40"/>
      <c r="G41" s="40"/>
      <c r="H41" s="40"/>
    </row>
    <row r="42" spans="1:8" x14ac:dyDescent="0.2">
      <c r="A42" s="40"/>
      <c r="B42" s="40"/>
      <c r="C42" s="40"/>
      <c r="D42" s="40"/>
      <c r="E42" s="40"/>
      <c r="F42" s="40"/>
      <c r="G42" s="40"/>
      <c r="H42" s="40"/>
    </row>
    <row r="43" spans="1:8" x14ac:dyDescent="0.2">
      <c r="A43" s="40"/>
      <c r="B43" s="40"/>
      <c r="C43" s="40"/>
      <c r="D43" s="40"/>
      <c r="E43" s="40"/>
      <c r="F43" s="40"/>
      <c r="G43" s="40"/>
      <c r="H43" s="40"/>
    </row>
    <row r="44" spans="1:8" x14ac:dyDescent="0.2">
      <c r="A44" s="40"/>
      <c r="B44" s="40"/>
      <c r="C44" s="40"/>
      <c r="D44" s="40"/>
      <c r="E44" s="40"/>
      <c r="F44" s="40"/>
      <c r="G44" s="40"/>
      <c r="H44" s="40"/>
    </row>
    <row r="45" spans="1:8" x14ac:dyDescent="0.2">
      <c r="A45" s="40"/>
      <c r="B45" s="40"/>
      <c r="C45" s="40"/>
      <c r="D45" s="40"/>
      <c r="E45" s="40"/>
      <c r="F45" s="40"/>
      <c r="G45" s="40"/>
      <c r="H45" s="40"/>
    </row>
    <row r="46" spans="1:8" x14ac:dyDescent="0.2">
      <c r="A46" s="40"/>
      <c r="B46" s="40"/>
      <c r="C46" s="40"/>
      <c r="D46" s="40"/>
      <c r="E46" s="40"/>
      <c r="F46" s="40"/>
      <c r="G46" s="40"/>
      <c r="H46" s="40"/>
    </row>
    <row r="47" spans="1:8" x14ac:dyDescent="0.2">
      <c r="B47" s="40"/>
      <c r="C47" s="40"/>
      <c r="D47" s="40"/>
      <c r="E47" s="40"/>
      <c r="F47" s="40"/>
    </row>
    <row r="48" spans="1:8" x14ac:dyDescent="0.2">
      <c r="C48" s="40"/>
      <c r="D48" s="40"/>
      <c r="E48" s="40"/>
    </row>
  </sheetData>
  <sheetProtection algorithmName="SHA-512" hashValue="xWcs2RP9lE9xQ2fj1Zoivsw6EzYkxbZQoQtD3FDd/j4wUj12FlYbmO3NqFBWhUL3M9KNd1IBrxcqHjzrTRbp5g==" saltValue="/dvxoyoQSvVEnP8GAgvTRg==" spinCount="100000" sheet="1" objects="1" scenarios="1"/>
  <mergeCells count="1">
    <mergeCell ref="A2:H2"/>
  </mergeCells>
  <hyperlinks>
    <hyperlink ref="D31" r:id="rId1" xr:uid="{2E8CCD49-B47D-4138-B310-FFBB744086C3}"/>
  </hyperlinks>
  <pageMargins left="0.70866141732283472" right="0.77" top="1.2147916666666667" bottom="0.78740157480314965" header="0.31496062992125984" footer="0.31496062992125984"/>
  <pageSetup paperSize="9" scale="68" fitToHeight="0" orientation="portrait" verticalDpi="300" r:id="rId2"/>
  <headerFooter>
    <oddHeader xml:space="preserve">&amp;L&amp;G&amp;R&amp;"Arial,Obyčejné"&amp;8&amp;K1C3553BioVendor – Laboratorní medicína a.s. 
Karásek 1767/1, 621 00 Brno, Česká republika
+420 549 124 185
sales@biovendor.com
www.biovendor.com
</oddHeader>
    <oddFooter>&amp;L&amp;"Arial,Obyčejné"&amp;8Datum vydání: &amp;D&amp;R&amp;"Arial,Obyčejné"&amp;8Strana &amp;P/&amp;N</oddFooter>
  </headerFooter>
  <legacyDrawingHF r:id="rId3"/>
</worksheet>
</file>

<file path=docMetadata/LabelInfo.xml><?xml version="1.0" encoding="utf-8"?>
<clbl:labelList xmlns:clbl="http://schemas.microsoft.com/office/2020/mipLabelMetadata">
  <clbl:label id="{60daa05f-ab36-4761-996f-678cbd253bd6}" enabled="0" method="" siteId="{60daa05f-ab36-4761-996f-678cbd253bd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6</vt:i4>
      </vt:variant>
    </vt:vector>
  </HeadingPairs>
  <TitlesOfParts>
    <vt:vector size="14" baseType="lpstr">
      <vt:lpstr>Instrukce k míchání kitu</vt:lpstr>
      <vt:lpstr>Míchání kitů</vt:lpstr>
      <vt:lpstr>Vypocty</vt:lpstr>
      <vt:lpstr>Purifikace DNA poolu</vt:lpstr>
      <vt:lpstr>Příprava poolu</vt:lpstr>
      <vt:lpstr>vzorec pro ředění</vt:lpstr>
      <vt:lpstr>Příprava sekvenační kazety</vt:lpstr>
      <vt:lpstr>QC doporučení</vt:lpstr>
      <vt:lpstr>'Instrukce k míchání kitu'!_Hlk106884948</vt:lpstr>
      <vt:lpstr>'Purifikace DNA poolu'!_Hlk106884948</vt:lpstr>
      <vt:lpstr>'Instrukce k míchání kitu'!Oblast_tisku</vt:lpstr>
      <vt:lpstr>'Příprava sekvenační kazety'!Oblast_tisku</vt:lpstr>
      <vt:lpstr>'Purifikace DNA poolu'!Oblast_tisku</vt:lpstr>
      <vt:lpstr>'QC doporučení'!Oblast_tisku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Nina</dc:creator>
  <cp:lastModifiedBy>Prokopová Nina</cp:lastModifiedBy>
  <cp:lastPrinted>2025-01-21T13:56:24Z</cp:lastPrinted>
  <dcterms:created xsi:type="dcterms:W3CDTF">2023-12-21T12:09:19Z</dcterms:created>
  <dcterms:modified xsi:type="dcterms:W3CDTF">2025-05-26T08:29:23Z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Name="Instrukce k míchání kitu"&gt;&lt;Controls /&gt;&lt;/Worksheet&gt;&lt;Worksheet Name="Míchání kitů"&gt;&lt;Controls /&gt;&lt;/Worksheet&gt;&lt;Worksheet Name="Vypocty"&gt;&lt;Controls /&gt;&lt;/Worksheet&gt;&lt;Worksheet Name="Purifikace DNA poolu"&gt;&lt;Contro</vt:lpwstr>
  </property>
  <property fmtid="{D5CDD505-2E9C-101B-9397-08002B2CF9AE}" pid="3" name="AddinCustomData0001">
    <vt:lpwstr>ls /&gt;&lt;/Worksheet&gt;&lt;Worksheet Name="Příprava poolu"&gt;&lt;Controls /&gt;&lt;/Worksheet&gt;&lt;Worksheet Name="vzorec pro ředění"&gt;&lt;Controls /&gt;&lt;/Worksheet&gt;&lt;Worksheet Name="Příprava sekvenační kazety"&gt;&lt;Controls /&gt;&lt;/Worksheet&gt;&lt;Worksheet Name="QC doporučení"&gt;&lt;Controls /&gt;&lt;/Worksh</vt:lpwstr>
  </property>
  <property fmtid="{D5CDD505-2E9C-101B-9397-08002B2CF9AE}" pid="4" name="AddinCustomData0002">
    <vt:lpwstr>eet&gt;&lt;/Worksheets&gt;&lt;/AddinData&gt;</vt:lpwstr>
  </property>
</Properties>
</file>